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ZAŁĄCZNIK NR 1 I 2" sheetId="1" r:id="rId1"/>
    <sheet name="ZAŁĄCZNIK 6" sheetId="2" r:id="rId2"/>
    <sheet name="załącznik nr 4a" sheetId="3" r:id="rId3"/>
    <sheet name="załącznik nr 5a" sheetId="4" r:id="rId4"/>
    <sheet name="załącznik nr 16" sheetId="5" r:id="rId5"/>
  </sheets>
  <definedNames/>
  <calcPr fullCalcOnLoad="1"/>
</workbook>
</file>

<file path=xl/sharedStrings.xml><?xml version="1.0" encoding="utf-8"?>
<sst xmlns="http://schemas.openxmlformats.org/spreadsheetml/2006/main" count="386" uniqueCount="220">
  <si>
    <t>Załącznik nr 1</t>
  </si>
  <si>
    <t xml:space="preserve">Rady Gminy Chełmża </t>
  </si>
  <si>
    <t>zmieniającej Uchwałę Nr III/16/06</t>
  </si>
  <si>
    <t xml:space="preserve">z dnia 20 grudnia 2006r. </t>
  </si>
  <si>
    <t xml:space="preserve">w sprawie budżetu Gminy na 2007r. </t>
  </si>
  <si>
    <t xml:space="preserve"> </t>
  </si>
  <si>
    <t xml:space="preserve">Plan dochodów </t>
  </si>
  <si>
    <t>budżetowych  na 2007 rok</t>
  </si>
  <si>
    <t>Dz.</t>
  </si>
  <si>
    <t>Rozdz.</t>
  </si>
  <si>
    <t>§</t>
  </si>
  <si>
    <t>ŹRÓDŁO DOCHODÓW</t>
  </si>
  <si>
    <t>Plan na 2007 rok</t>
  </si>
  <si>
    <t xml:space="preserve">Zwiększenie </t>
  </si>
  <si>
    <t xml:space="preserve">Zmniejszenie </t>
  </si>
  <si>
    <t xml:space="preserve">Plan po zmianie </t>
  </si>
  <si>
    <t>01010</t>
  </si>
  <si>
    <t xml:space="preserve">OŚWIATA I WYCHOWANIE </t>
  </si>
  <si>
    <t xml:space="preserve">Szkoły podstawowe </t>
  </si>
  <si>
    <t xml:space="preserve">Gimnazja </t>
  </si>
  <si>
    <t>OGÓŁEM :</t>
  </si>
  <si>
    <t xml:space="preserve">OGÓŁEM DOCHODY </t>
  </si>
  <si>
    <t>Załącznik nr 2</t>
  </si>
  <si>
    <t>Plan wydatków</t>
  </si>
  <si>
    <t xml:space="preserve">budżetowych na 2007 rok. </t>
  </si>
  <si>
    <t>Treść</t>
  </si>
  <si>
    <t xml:space="preserve">Zakup usług pozostałych </t>
  </si>
  <si>
    <t>01036</t>
  </si>
  <si>
    <t>RÓŻNE ROZLICZENIA</t>
  </si>
  <si>
    <t>Rezerwy ogólne i celowe</t>
  </si>
  <si>
    <t>OŚWIATA  I  WYCHOWANIE</t>
  </si>
  <si>
    <t xml:space="preserve">OGÓŁEM WYDATKI : </t>
  </si>
  <si>
    <t xml:space="preserve">Załącznik Nr 6 </t>
  </si>
  <si>
    <t>Rady Gminy Chełmża</t>
  </si>
  <si>
    <t>w sprawie zmiany budżetu</t>
  </si>
  <si>
    <t xml:space="preserve">Gminy na rok 2007. </t>
  </si>
  <si>
    <t xml:space="preserve">Plan finansowy inwestycji na 2007 rok. </t>
  </si>
  <si>
    <t xml:space="preserve">Dział </t>
  </si>
  <si>
    <t xml:space="preserve">Nazwa zadania inwestycyjnego </t>
  </si>
  <si>
    <t xml:space="preserve">Termin realiz. </t>
  </si>
  <si>
    <t>Planowana wartość zadania</t>
  </si>
  <si>
    <t xml:space="preserve">Wykonanie </t>
  </si>
  <si>
    <t>Rok budżetowy 2007</t>
  </si>
  <si>
    <t xml:space="preserve">Źródła finansowania </t>
  </si>
  <si>
    <t>Rozdz.             §</t>
  </si>
  <si>
    <t xml:space="preserve">do 2006r. </t>
  </si>
  <si>
    <t xml:space="preserve">Dochody własne j.s.t. </t>
  </si>
  <si>
    <t>Środki EFO i GR,ZPORR i Budżet państwa</t>
  </si>
  <si>
    <t>Kredyt "K" Pożyczka "P" ; prefinansowanie</t>
  </si>
  <si>
    <t>Inne środki</t>
  </si>
  <si>
    <t>Dotacja PFOŚ, GFOŚ , FOGR, EFRWP, Wojewody inne j.s.t</t>
  </si>
  <si>
    <t xml:space="preserve">Grupa budowlana + materiał </t>
  </si>
  <si>
    <t xml:space="preserve">Pozostało do wykoania </t>
  </si>
  <si>
    <t>Jednostka organizacyjna realizująca program lub koordynująca wykonanie programu</t>
  </si>
  <si>
    <t xml:space="preserve">Modernizacja SUW Nawra </t>
  </si>
  <si>
    <t xml:space="preserve">Wykonanie dokumentacji technicznej budowy sieci wodociągowej w m. Strużal i Skąpe </t>
  </si>
  <si>
    <t xml:space="preserve">Odnowa wsi oraz zachowanie i ochrona dziedzictwa kulturowego w tym : </t>
  </si>
  <si>
    <t>Sołectwo Kuczwały - etap II</t>
  </si>
  <si>
    <t xml:space="preserve">Zelgno - etap II </t>
  </si>
  <si>
    <t xml:space="preserve">Pluskowęsy - etap II </t>
  </si>
  <si>
    <t xml:space="preserve">Sławkowo - etap II </t>
  </si>
  <si>
    <t>Kończewice - etap II</t>
  </si>
  <si>
    <t xml:space="preserve">Grzywna </t>
  </si>
  <si>
    <t xml:space="preserve">Kończewice - etap I "Nasza wieś miejsce czyste, zielone i bezpieczne - budowa małej infrastruktury we wsi Kończewice" </t>
  </si>
  <si>
    <t>2006/2008</t>
  </si>
  <si>
    <t xml:space="preserve">Kuczwały - etap I - "Serce wsi Kuczwały - kształtowanie centrum poprzez budowę małej infrastruktury </t>
  </si>
  <si>
    <t>Razem dz. 010</t>
  </si>
  <si>
    <t xml:space="preserve">Aktualizacja projektów budowlanych budowy dróg </t>
  </si>
  <si>
    <t xml:space="preserve">Przebudowa drogi gminnej w miejscowości Sławkowo </t>
  </si>
  <si>
    <t>60016</t>
  </si>
  <si>
    <t>Budowa dróg ułatwiających dostępność do podstawowych usług oraz ważnych gospodarczo rejonów Gminy Chełmża etap II</t>
  </si>
  <si>
    <t>Budowa dróg ułatwiających dostępność do podstawowych usług oraz ważnych gospodarczo rejonów Gminy Chełmża etap III</t>
  </si>
  <si>
    <t xml:space="preserve">Wykonanie dokumentacji technicznej projektów dróg : Bielczyny 100514C; Kuczwały 100530C; Pluskowęsy 100573C </t>
  </si>
  <si>
    <t>2006/ 2007</t>
  </si>
  <si>
    <t xml:space="preserve">Ułożenie chodników w miejscowości Grzegorz </t>
  </si>
  <si>
    <t xml:space="preserve">Ułożenie chodników w miejscowości Bielczyny </t>
  </si>
  <si>
    <t xml:space="preserve">Ułożenie chodników w miejscowości Kończewice </t>
  </si>
  <si>
    <t xml:space="preserve">Projekt "Projektowanie i budowa bezpiecznych ścieżek przy drogach i chodników w centrach wsi" </t>
  </si>
  <si>
    <t>2007/ 2010</t>
  </si>
  <si>
    <t>Razem dz. 600</t>
  </si>
  <si>
    <t>63003</t>
  </si>
  <si>
    <t xml:space="preserve">Zagospodarowanie turyst. Rejonu Zalesia i stworzenie Parku Kulturowego nad Jeziorem Grodzieńskim </t>
  </si>
  <si>
    <t>2006/ 2008</t>
  </si>
  <si>
    <t>Ekologiczna ścieżka dydaktyczna Zalesie - Grodno</t>
  </si>
  <si>
    <t>WFOŚ i GW</t>
  </si>
  <si>
    <t>Razem dz. 630</t>
  </si>
  <si>
    <t>70005</t>
  </si>
  <si>
    <t xml:space="preserve">Zakup gruntóww miejscowości Kuczwały i Liznowo </t>
  </si>
  <si>
    <t xml:space="preserve">Zakup nieruchomości niezabudowanej na cele publiczne </t>
  </si>
  <si>
    <t>Razem dz. 700</t>
  </si>
  <si>
    <t>75023</t>
  </si>
  <si>
    <t>Zakup budynku</t>
  </si>
  <si>
    <t xml:space="preserve">Zakup komputerów </t>
  </si>
  <si>
    <t>Razem dział 750</t>
  </si>
  <si>
    <t xml:space="preserve">Boisko SP Kończewice </t>
  </si>
  <si>
    <t xml:space="preserve">Rozbudowa SP Zelgno </t>
  </si>
  <si>
    <t xml:space="preserve">Modernizacja kotłowni w Gimnazjum w Głuchowie </t>
  </si>
  <si>
    <t xml:space="preserve"> wykonanie ogrodzenia c.d. </t>
  </si>
  <si>
    <t>Razem dz. 801</t>
  </si>
  <si>
    <t>Zakup komputera</t>
  </si>
  <si>
    <t>Razem dz. 851</t>
  </si>
  <si>
    <t>90001</t>
  </si>
  <si>
    <t xml:space="preserve">Uporządkowanie gospodarki ściekowej w rejonach drogi krajowej Nr 1 oraz jeziora Chełmżyńskiego etap II (Nawra, Pluskowęsy, Zalesie) </t>
  </si>
  <si>
    <t>P</t>
  </si>
  <si>
    <t xml:space="preserve">Uporządkowanie gospodarki ściekowej w rejonach drogi krajowej Nr 1 oraz jeziora Chełmżyńskiego etap I (Głuchowo, Windak, Kończewice) </t>
  </si>
  <si>
    <t>Aktualizacja projektów budowlanych w zakresie kanalizacji</t>
  </si>
  <si>
    <t>Budowa sieci kanalizacyjnej "Domki osiedle Browina" - etap II</t>
  </si>
  <si>
    <t>p</t>
  </si>
  <si>
    <t>PFOŚ i GW</t>
  </si>
  <si>
    <t>90015</t>
  </si>
  <si>
    <t xml:space="preserve">Budowa oświetlenia w miejscowości Głuchowo (przy drodze powiatowej) </t>
  </si>
  <si>
    <t>Razem dz. 900</t>
  </si>
  <si>
    <t>92109</t>
  </si>
  <si>
    <t xml:space="preserve">Budowa świetlicy w Dźwierznie </t>
  </si>
  <si>
    <t>2006/ 2009</t>
  </si>
  <si>
    <t>Razem dz. 921</t>
  </si>
  <si>
    <t xml:space="preserve">Ogółem : </t>
  </si>
  <si>
    <t xml:space="preserve">z dnia 15 czerwca 2007r. </t>
  </si>
  <si>
    <t>801</t>
  </si>
  <si>
    <t>80195</t>
  </si>
  <si>
    <t xml:space="preserve">Pozostała działalność </t>
  </si>
  <si>
    <t xml:space="preserve">Dotacje celowe otrzymane z budżetu państwa na realizację własnych zadań bieżących gmin </t>
  </si>
  <si>
    <t xml:space="preserve">z dnia 15 czerwca 2007r.  </t>
  </si>
  <si>
    <t>758</t>
  </si>
  <si>
    <t>75818</t>
  </si>
  <si>
    <t>Rezerwy (ogólna 85.000)</t>
  </si>
  <si>
    <t xml:space="preserve">Pozostała działalność w tym : sport szkolny + Koordynator 14.000; edukacja ekologiczna dzieci i młodzieży z terenu Gminy Chełmża 11.000; ZFŚS 32.000; koszty przygotowania zawodowego 30.000) </t>
  </si>
  <si>
    <t xml:space="preserve">POMOC SPOŁECZNA </t>
  </si>
  <si>
    <t xml:space="preserve">Zasiłki i pomoc w naturze oraz składki na ubezpieczenia emerytalne i rentowe </t>
  </si>
  <si>
    <t>3110</t>
  </si>
  <si>
    <t xml:space="preserve">Świdczenia społeczne (zadanie dotowane 215.700; zadania własne 45.000) </t>
  </si>
  <si>
    <t xml:space="preserve">KULTURA FIZYCZNA I SPORT </t>
  </si>
  <si>
    <t>Pozostała działalność w tym: sport gminny 15.000</t>
  </si>
  <si>
    <t>6050</t>
  </si>
  <si>
    <t xml:space="preserve">WYTWARZANIE I ZAOPATRYWANIE W ENERGIĘ ELEKTRYCZNĄ, GAZ I WODĘ </t>
  </si>
  <si>
    <t xml:space="preserve">OCHRONA ZDROWIA </t>
  </si>
  <si>
    <t xml:space="preserve">TURYSTYKA </t>
  </si>
  <si>
    <t xml:space="preserve">Zadania w zakresie upowszeczhniania turystyki </t>
  </si>
  <si>
    <t>Wydatki inwestycyjne (wykonanie koncepcji Zalesie etap II) załącznik nr 6</t>
  </si>
  <si>
    <t>Wydatki inwestycyjne (Wykonanie koncepcji boiska szkolnego- Grzywna) załącznik nr 6</t>
  </si>
  <si>
    <t xml:space="preserve">Wydatki inwestycyjne (Wykonanie koncepcji boisk szkolnych- Głuchowo i Pluskowęsy) załącznik nr 6 </t>
  </si>
  <si>
    <t>Wydatki inwestycyjne (Wykonanie koncepcji zagospodarowania starej szkoły w miejscowości Grzywna) załącznik nr 6</t>
  </si>
  <si>
    <t>Wydatki inwestycyjne (Wykonanie koncepcji boisk wiejskich) załącznik nr 6</t>
  </si>
  <si>
    <t>40095</t>
  </si>
  <si>
    <t xml:space="preserve">Wykonanie koncepcji Zalesie etap II </t>
  </si>
  <si>
    <t>Razem dz. 400</t>
  </si>
  <si>
    <t xml:space="preserve">Wykonanie koncepcji zagospodarowania starej szkoły w miejscowości Grzywna </t>
  </si>
  <si>
    <t>92695</t>
  </si>
  <si>
    <t xml:space="preserve">GOSPODARKA MIESZKANIOWA </t>
  </si>
  <si>
    <t xml:space="preserve">Gospodarka gruntami i nieruchomościami </t>
  </si>
  <si>
    <t>0770</t>
  </si>
  <si>
    <t xml:space="preserve">Wpłaty z tytułu odpłatnego nabycia prawa własności oraz prawa użytkowania wieczystego nieruchomości </t>
  </si>
  <si>
    <t>0870</t>
  </si>
  <si>
    <t xml:space="preserve">Wpływy ze sprzedaży składników majatkowych </t>
  </si>
  <si>
    <t xml:space="preserve">Wydatki inwestycyjne (Program funkcjonalno użytkowy - energia odnawialna) załącznik nr 6 </t>
  </si>
  <si>
    <t xml:space="preserve">Przedszkola </t>
  </si>
  <si>
    <t xml:space="preserve">Dotacje celowe przekazane gminie na zadania bieżące realizowane na podstawie porozumień między jednostkami samorządu terytorialnego </t>
  </si>
  <si>
    <t>Plan na 2007 r</t>
  </si>
  <si>
    <t xml:space="preserve">Program funkcjonalno użytkowy - energia odnawialna  </t>
  </si>
  <si>
    <t xml:space="preserve">Boisko SP Grzywna </t>
  </si>
  <si>
    <t xml:space="preserve">Boiska szkolne przy Gimnazjum Głuchowo i Pluskowęsy </t>
  </si>
  <si>
    <t>Razem dz. 926</t>
  </si>
  <si>
    <t xml:space="preserve">Boiska wiejskie </t>
  </si>
  <si>
    <t>Załącznik Nr 16</t>
  </si>
  <si>
    <t xml:space="preserve">w sprawie zmiany budżetu </t>
  </si>
  <si>
    <t xml:space="preserve">WYKAZ DOTACJI UDZIELANYCH Z BUDŻETU W 2007 ROKU </t>
  </si>
  <si>
    <t xml:space="preserve">L.p. </t>
  </si>
  <si>
    <t xml:space="preserve">Rozdział </t>
  </si>
  <si>
    <t xml:space="preserve">Podmiot </t>
  </si>
  <si>
    <t xml:space="preserve">Kwota  </t>
  </si>
  <si>
    <t xml:space="preserve">Rodzaj dotacji </t>
  </si>
  <si>
    <t>010</t>
  </si>
  <si>
    <t>01008</t>
  </si>
  <si>
    <t>2830</t>
  </si>
  <si>
    <t xml:space="preserve">Spółka Wodna Chełmża </t>
  </si>
  <si>
    <t>celowa</t>
  </si>
  <si>
    <t>Komenda Powiatowa Państwowej Straży Pożarnej w Toruniu</t>
  </si>
  <si>
    <t>80101</t>
  </si>
  <si>
    <t>2590</t>
  </si>
  <si>
    <t xml:space="preserve">Stowarzyszenie Kulturalno - Oświatowe "Edukacja i Przyszłość" w Brąchnówku </t>
  </si>
  <si>
    <t xml:space="preserve">podmiotowa </t>
  </si>
  <si>
    <t>921</t>
  </si>
  <si>
    <t>92120</t>
  </si>
  <si>
    <t>2720</t>
  </si>
  <si>
    <t>Dotacje celowe z budżetu na finansowanie lub dofinansowanie prac remontowych i konserwatorskich obiektów zabytkowych</t>
  </si>
  <si>
    <t>92113</t>
  </si>
  <si>
    <t>2480</t>
  </si>
  <si>
    <t>926</t>
  </si>
  <si>
    <t>2820</t>
  </si>
  <si>
    <t xml:space="preserve">Klub Sportowy Gminy Chełmża </t>
  </si>
  <si>
    <t xml:space="preserve">Centrum Inicjatyw Kultury </t>
  </si>
  <si>
    <t>80104</t>
  </si>
  <si>
    <t>2310</t>
  </si>
  <si>
    <t xml:space="preserve">Gmina Kijewo Królewskie </t>
  </si>
  <si>
    <t>Załącznik Nr 4a</t>
  </si>
  <si>
    <t xml:space="preserve">Dotacje celowe otrzymane z budżetu państwa </t>
  </si>
  <si>
    <t xml:space="preserve">na realizację własnych zadań w 2007 roku </t>
  </si>
  <si>
    <t xml:space="preserve">Plan na 2007 rok </t>
  </si>
  <si>
    <t xml:space="preserve">Ośrodki pomocy społecznej </t>
  </si>
  <si>
    <t xml:space="preserve">Pozpstała działalność </t>
  </si>
  <si>
    <t xml:space="preserve">EDUKACYJNA OPIEKA </t>
  </si>
  <si>
    <t xml:space="preserve">Pomoc materialna uczniów </t>
  </si>
  <si>
    <t xml:space="preserve">                                                    </t>
  </si>
  <si>
    <t xml:space="preserve">                          OGÓŁEM</t>
  </si>
  <si>
    <t>Załącznik Nr 5a</t>
  </si>
  <si>
    <t xml:space="preserve">Wydatki związane z realizacją zadań własnych dotowanych z budżetu państwa </t>
  </si>
  <si>
    <t xml:space="preserve">Wynagrodzenia osobowe pracowników </t>
  </si>
  <si>
    <t>POMOC SPOŁECZNA</t>
  </si>
  <si>
    <t>Zasiłki i pomoc w naturze oraz składki na ubezpieczenia emerytalne i rentowe</t>
  </si>
  <si>
    <t xml:space="preserve">Świadczenia społeczne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</si>
  <si>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</si>
  <si>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</si>
  <si>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</si>
  <si>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</si>
  <si>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>Świadczenia społeczne</t>
  </si>
  <si>
    <t xml:space="preserve">Zakup materiałów i wyposażenia </t>
  </si>
  <si>
    <t xml:space="preserve">Stypendia oraz inne formy pomocy dla uczniów </t>
  </si>
  <si>
    <t xml:space="preserve">Pozostała działalność  </t>
  </si>
  <si>
    <t>do Uchwały Nr XIII/57/07</t>
  </si>
  <si>
    <t xml:space="preserve">do Uchwały Nr XIII/57/07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</si>
</sst>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5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Arial CE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164" fontId="4" fillId="0" borderId="4" xfId="15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164" fontId="4" fillId="0" borderId="6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center" vertical="top" wrapText="1"/>
    </xf>
    <xf numFmtId="164" fontId="5" fillId="0" borderId="8" xfId="15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64" fontId="4" fillId="0" borderId="4" xfId="15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64" fontId="2" fillId="0" borderId="0" xfId="15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vertical="top" wrapText="1"/>
    </xf>
    <xf numFmtId="164" fontId="4" fillId="0" borderId="15" xfId="15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vertical="top" wrapText="1"/>
    </xf>
    <xf numFmtId="164" fontId="5" fillId="0" borderId="9" xfId="15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vertical="top" wrapText="1"/>
    </xf>
    <xf numFmtId="164" fontId="4" fillId="0" borderId="9" xfId="15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3" fontId="5" fillId="0" borderId="18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164" fontId="5" fillId="0" borderId="8" xfId="15" applyNumberFormat="1" applyFont="1" applyFill="1" applyBorder="1" applyAlignment="1">
      <alignment vertical="top" wrapText="1"/>
    </xf>
    <xf numFmtId="164" fontId="4" fillId="0" borderId="6" xfId="15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vertical="top" wrapText="1"/>
    </xf>
    <xf numFmtId="164" fontId="5" fillId="0" borderId="19" xfId="15" applyNumberFormat="1" applyFont="1" applyFill="1" applyBorder="1" applyAlignment="1">
      <alignment vertical="top" wrapText="1"/>
    </xf>
    <xf numFmtId="0" fontId="4" fillId="0" borderId="4" xfId="0" applyFont="1" applyBorder="1" applyAlignment="1">
      <alignment/>
    </xf>
    <xf numFmtId="164" fontId="4" fillId="0" borderId="4" xfId="15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top" wrapText="1"/>
    </xf>
    <xf numFmtId="164" fontId="8" fillId="0" borderId="9" xfId="15" applyNumberFormat="1" applyFont="1" applyFill="1" applyBorder="1" applyAlignment="1">
      <alignment horizontal="center" vertical="top" wrapText="1"/>
    </xf>
    <xf numFmtId="164" fontId="8" fillId="0" borderId="9" xfId="15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5" xfId="15" applyNumberFormat="1" applyFont="1" applyFill="1" applyBorder="1" applyAlignment="1">
      <alignment horizontal="center" vertical="top" wrapText="1"/>
    </xf>
    <xf numFmtId="164" fontId="8" fillId="0" borderId="5" xfId="15" applyNumberFormat="1" applyFont="1" applyFill="1" applyBorder="1" applyAlignment="1">
      <alignment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top" wrapText="1"/>
    </xf>
    <xf numFmtId="164" fontId="8" fillId="0" borderId="9" xfId="15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164" fontId="8" fillId="0" borderId="8" xfId="15" applyNumberFormat="1" applyFont="1" applyFill="1" applyBorder="1" applyAlignment="1">
      <alignment horizontal="center" vertical="top" wrapText="1"/>
    </xf>
    <xf numFmtId="164" fontId="8" fillId="0" borderId="8" xfId="15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15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top" wrapText="1"/>
    </xf>
    <xf numFmtId="164" fontId="8" fillId="0" borderId="5" xfId="15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15" applyNumberFormat="1" applyFont="1" applyFill="1" applyBorder="1" applyAlignment="1">
      <alignment horizontal="center" vertical="center" wrapText="1"/>
    </xf>
    <xf numFmtId="164" fontId="8" fillId="0" borderId="20" xfId="15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15" applyNumberFormat="1" applyFont="1" applyFill="1" applyBorder="1" applyAlignment="1">
      <alignment horizontal="left" vertical="top" wrapText="1"/>
    </xf>
    <xf numFmtId="164" fontId="8" fillId="0" borderId="8" xfId="15" applyNumberFormat="1" applyFont="1" applyFill="1" applyBorder="1" applyAlignment="1">
      <alignment horizontal="center" vertical="center" wrapText="1"/>
    </xf>
    <xf numFmtId="164" fontId="8" fillId="0" borderId="9" xfId="15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8" xfId="15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15" applyNumberFormat="1" applyFont="1" applyFill="1" applyBorder="1" applyAlignment="1">
      <alignment horizontal="center" vertical="center" wrapText="1"/>
    </xf>
    <xf numFmtId="164" fontId="8" fillId="0" borderId="15" xfId="15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2" fontId="8" fillId="0" borderId="9" xfId="15" applyNumberFormat="1" applyFont="1" applyFill="1" applyBorder="1" applyAlignment="1">
      <alignment horizontal="center" vertical="center" wrapText="1"/>
    </xf>
    <xf numFmtId="164" fontId="8" fillId="0" borderId="9" xfId="1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2" fontId="8" fillId="0" borderId="5" xfId="15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9" xfId="15" applyNumberFormat="1" applyFont="1" applyFill="1" applyBorder="1" applyAlignment="1">
      <alignment horizontal="center" vertical="center" wrapText="1"/>
    </xf>
    <xf numFmtId="164" fontId="8" fillId="0" borderId="19" xfId="15" applyNumberFormat="1" applyFont="1" applyFill="1" applyBorder="1" applyAlignment="1">
      <alignment horizontal="center" vertical="top" wrapText="1"/>
    </xf>
    <xf numFmtId="2" fontId="8" fillId="0" borderId="19" xfId="15" applyNumberFormat="1" applyFont="1" applyFill="1" applyBorder="1" applyAlignment="1">
      <alignment horizontal="center" vertical="center" wrapText="1"/>
    </xf>
    <xf numFmtId="164" fontId="8" fillId="0" borderId="19" xfId="15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164" fontId="7" fillId="0" borderId="21" xfId="15" applyNumberFormat="1" applyFont="1" applyFill="1" applyBorder="1" applyAlignment="1">
      <alignment horizontal="left" vertical="top" wrapText="1"/>
    </xf>
    <xf numFmtId="164" fontId="8" fillId="0" borderId="5" xfId="15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15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15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15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64" fontId="7" fillId="0" borderId="5" xfId="15" applyNumberFormat="1" applyFont="1" applyFill="1" applyBorder="1" applyAlignment="1">
      <alignment horizontal="center" vertical="center" wrapText="1"/>
    </xf>
    <xf numFmtId="164" fontId="7" fillId="0" borderId="5" xfId="15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64" fontId="7" fillId="0" borderId="4" xfId="15" applyNumberFormat="1" applyFont="1" applyFill="1" applyBorder="1" applyAlignment="1">
      <alignment horizontal="left" vertical="center" wrapText="1"/>
    </xf>
    <xf numFmtId="164" fontId="8" fillId="0" borderId="9" xfId="15" applyNumberFormat="1" applyFont="1" applyFill="1" applyBorder="1" applyAlignment="1">
      <alignment horizontal="left" vertical="center" wrapText="1"/>
    </xf>
    <xf numFmtId="164" fontId="7" fillId="0" borderId="9" xfId="15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164" fontId="8" fillId="0" borderId="21" xfId="15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15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13" xfId="15" applyNumberFormat="1" applyFont="1" applyFill="1" applyBorder="1" applyAlignment="1">
      <alignment horizontal="center" vertical="top" wrapText="1"/>
    </xf>
    <xf numFmtId="164" fontId="5" fillId="0" borderId="5" xfId="15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3" fontId="4" fillId="0" borderId="20" xfId="0" applyNumberFormat="1" applyFont="1" applyFill="1" applyBorder="1" applyAlignment="1">
      <alignment vertical="top" wrapText="1"/>
    </xf>
    <xf numFmtId="164" fontId="4" fillId="0" borderId="20" xfId="15" applyNumberFormat="1" applyFont="1" applyFill="1" applyBorder="1" applyAlignment="1">
      <alignment vertical="top" wrapText="1"/>
    </xf>
    <xf numFmtId="164" fontId="5" fillId="0" borderId="9" xfId="15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15" xfId="15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164" fontId="7" fillId="0" borderId="19" xfId="15" applyNumberFormat="1" applyFont="1" applyFill="1" applyBorder="1" applyAlignment="1">
      <alignment horizontal="center" vertical="center" wrapText="1"/>
    </xf>
    <xf numFmtId="164" fontId="7" fillId="0" borderId="19" xfId="15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164" fontId="5" fillId="0" borderId="19" xfId="15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top" wrapText="1"/>
    </xf>
    <xf numFmtId="164" fontId="8" fillId="0" borderId="21" xfId="15" applyNumberFormat="1" applyFont="1" applyFill="1" applyBorder="1" applyAlignment="1">
      <alignment horizontal="left" vertical="top" wrapText="1"/>
    </xf>
    <xf numFmtId="164" fontId="8" fillId="0" borderId="19" xfId="15" applyNumberFormat="1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3" fillId="0" borderId="9" xfId="15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164" fontId="3" fillId="0" borderId="19" xfId="15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4" xfId="15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0" borderId="15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164" fontId="12" fillId="0" borderId="4" xfId="15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164" fontId="12" fillId="0" borderId="6" xfId="15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/>
    </xf>
    <xf numFmtId="3" fontId="12" fillId="0" borderId="4" xfId="0" applyNumberFormat="1" applyFont="1" applyFill="1" applyBorder="1" applyAlignment="1">
      <alignment horizontal="right" vertical="top"/>
    </xf>
    <xf numFmtId="164" fontId="12" fillId="0" borderId="4" xfId="15" applyNumberFormat="1" applyFont="1" applyBorder="1" applyAlignment="1">
      <alignment vertical="top"/>
    </xf>
    <xf numFmtId="3" fontId="12" fillId="0" borderId="4" xfId="0" applyNumberFormat="1" applyFont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3" fontId="12" fillId="0" borderId="9" xfId="0" applyNumberFormat="1" applyFont="1" applyFill="1" applyBorder="1" applyAlignment="1">
      <alignment horizontal="right" vertical="top"/>
    </xf>
    <xf numFmtId="164" fontId="12" fillId="0" borderId="6" xfId="15" applyNumberFormat="1" applyFont="1" applyBorder="1" applyAlignment="1">
      <alignment vertical="top"/>
    </xf>
    <xf numFmtId="3" fontId="12" fillId="0" borderId="6" xfId="0" applyNumberFormat="1" applyFont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 vertical="top"/>
    </xf>
    <xf numFmtId="3" fontId="11" fillId="0" borderId="8" xfId="0" applyNumberFormat="1" applyFont="1" applyFill="1" applyBorder="1" applyAlignment="1">
      <alignment horizontal="right" vertical="top"/>
    </xf>
    <xf numFmtId="164" fontId="11" fillId="0" borderId="9" xfId="15" applyNumberFormat="1" applyFont="1" applyBorder="1" applyAlignment="1">
      <alignment vertical="top"/>
    </xf>
    <xf numFmtId="3" fontId="11" fillId="0" borderId="9" xfId="0" applyNumberFormat="1" applyFont="1" applyBorder="1" applyAlignment="1">
      <alignment vertical="top"/>
    </xf>
    <xf numFmtId="164" fontId="12" fillId="0" borderId="9" xfId="15" applyNumberFormat="1" applyFont="1" applyBorder="1" applyAlignment="1">
      <alignment vertical="top"/>
    </xf>
    <xf numFmtId="3" fontId="12" fillId="0" borderId="9" xfId="0" applyNumberFormat="1" applyFont="1" applyBorder="1" applyAlignment="1">
      <alignment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vertical="top" wrapText="1"/>
    </xf>
    <xf numFmtId="3" fontId="11" fillId="0" borderId="9" xfId="0" applyNumberFormat="1" applyFont="1" applyFill="1" applyBorder="1" applyAlignment="1">
      <alignment horizontal="right" vertical="top"/>
    </xf>
    <xf numFmtId="164" fontId="11" fillId="0" borderId="8" xfId="15" applyNumberFormat="1" applyFont="1" applyBorder="1" applyAlignment="1">
      <alignment vertical="top"/>
    </xf>
    <xf numFmtId="3" fontId="11" fillId="0" borderId="8" xfId="0" applyNumberFormat="1" applyFont="1" applyBorder="1" applyAlignment="1">
      <alignment vertical="top"/>
    </xf>
    <xf numFmtId="164" fontId="12" fillId="0" borderId="4" xfId="15" applyNumberFormat="1" applyFont="1" applyFill="1" applyBorder="1" applyAlignment="1">
      <alignment horizontal="right" vertical="top"/>
    </xf>
    <xf numFmtId="0" fontId="12" fillId="0" borderId="6" xfId="0" applyFont="1" applyFill="1" applyBorder="1" applyAlignment="1">
      <alignment vertical="top"/>
    </xf>
    <xf numFmtId="164" fontId="12" fillId="0" borderId="6" xfId="15" applyNumberFormat="1" applyFont="1" applyFill="1" applyBorder="1" applyAlignment="1">
      <alignment horizontal="right" vertical="top"/>
    </xf>
    <xf numFmtId="0" fontId="12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horizontal="center" vertical="top"/>
    </xf>
    <xf numFmtId="164" fontId="11" fillId="0" borderId="19" xfId="15" applyNumberFormat="1" applyFont="1" applyFill="1" applyBorder="1" applyAlignment="1">
      <alignment horizontal="right" vertical="top"/>
    </xf>
    <xf numFmtId="164" fontId="11" fillId="0" borderId="19" xfId="15" applyNumberFormat="1" applyFont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11" fillId="0" borderId="22" xfId="0" applyFont="1" applyFill="1" applyBorder="1" applyAlignment="1">
      <alignment horizontal="center" vertical="top"/>
    </xf>
    <xf numFmtId="3" fontId="12" fillId="0" borderId="26" xfId="0" applyNumberFormat="1" applyFont="1" applyFill="1" applyBorder="1" applyAlignment="1">
      <alignment horizontal="right" vertical="top"/>
    </xf>
    <xf numFmtId="3" fontId="12" fillId="0" borderId="20" xfId="0" applyNumberFormat="1" applyFont="1" applyBorder="1" applyAlignment="1">
      <alignment/>
    </xf>
    <xf numFmtId="0" fontId="12" fillId="0" borderId="2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3" fontId="11" fillId="0" borderId="8" xfId="0" applyNumberFormat="1" applyFont="1" applyFill="1" applyBorder="1" applyAlignment="1">
      <alignment horizontal="center" vertical="top" wrapText="1"/>
    </xf>
    <xf numFmtId="164" fontId="11" fillId="0" borderId="8" xfId="15" applyNumberFormat="1" applyFont="1" applyFill="1" applyBorder="1" applyAlignment="1">
      <alignment horizontal="center" vertical="top" wrapText="1"/>
    </xf>
    <xf numFmtId="164" fontId="11" fillId="0" borderId="8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164" fontId="12" fillId="0" borderId="9" xfId="15" applyNumberFormat="1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horizontal="right" vertical="top" wrapText="1"/>
    </xf>
    <xf numFmtId="164" fontId="12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2" fillId="0" borderId="15" xfId="0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right" vertical="top" wrapText="1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 vertical="top" wrapText="1"/>
    </xf>
    <xf numFmtId="3" fontId="11" fillId="0" borderId="9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2" fillId="0" borderId="9" xfId="0" applyFont="1" applyFill="1" applyBorder="1" applyAlignment="1">
      <alignment vertical="top" wrapText="1"/>
    </xf>
    <xf numFmtId="164" fontId="12" fillId="0" borderId="9" xfId="15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164" fontId="11" fillId="0" borderId="9" xfId="15" applyNumberFormat="1" applyFont="1" applyBorder="1" applyAlignment="1">
      <alignment/>
    </xf>
    <xf numFmtId="0" fontId="11" fillId="0" borderId="16" xfId="0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horizontal="right" vertical="top" wrapText="1"/>
    </xf>
    <xf numFmtId="164" fontId="11" fillId="0" borderId="8" xfId="15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2" fillId="0" borderId="13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top" wrapText="1"/>
    </xf>
    <xf numFmtId="164" fontId="12" fillId="0" borderId="9" xfId="15" applyNumberFormat="1" applyFont="1" applyFill="1" applyBorder="1" applyAlignment="1">
      <alignment vertical="top" wrapText="1"/>
    </xf>
    <xf numFmtId="3" fontId="12" fillId="0" borderId="9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3" fontId="11" fillId="0" borderId="13" xfId="0" applyNumberFormat="1" applyFont="1" applyFill="1" applyBorder="1" applyAlignment="1">
      <alignment vertical="top" wrapText="1"/>
    </xf>
    <xf numFmtId="164" fontId="11" fillId="0" borderId="5" xfId="15" applyNumberFormat="1" applyFont="1" applyFill="1" applyBorder="1" applyAlignment="1">
      <alignment vertical="top" wrapText="1"/>
    </xf>
    <xf numFmtId="3" fontId="11" fillId="0" borderId="5" xfId="0" applyNumberFormat="1" applyFont="1" applyFill="1" applyBorder="1" applyAlignment="1">
      <alignment vertical="top" wrapText="1"/>
    </xf>
    <xf numFmtId="164" fontId="8" fillId="0" borderId="8" xfId="15" applyNumberFormat="1" applyFont="1" applyFill="1" applyBorder="1" applyAlignment="1">
      <alignment horizontal="center" vertical="center"/>
    </xf>
    <xf numFmtId="164" fontId="8" fillId="0" borderId="15" xfId="15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8" xfId="15" applyNumberFormat="1" applyFont="1" applyFill="1" applyBorder="1" applyAlignment="1">
      <alignment horizontal="center" vertical="top" wrapText="1"/>
    </xf>
    <xf numFmtId="164" fontId="8" fillId="0" borderId="15" xfId="15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8" xfId="15" applyNumberFormat="1" applyFont="1" applyFill="1" applyBorder="1" applyAlignment="1">
      <alignment horizontal="center" vertical="center" wrapText="1"/>
    </xf>
    <xf numFmtId="164" fontId="8" fillId="0" borderId="15" xfId="15" applyNumberFormat="1" applyFont="1" applyFill="1" applyBorder="1" applyAlignment="1">
      <alignment horizontal="center" vertical="center" wrapText="1"/>
    </xf>
    <xf numFmtId="2" fontId="8" fillId="0" borderId="8" xfId="15" applyNumberFormat="1" applyFont="1" applyFill="1" applyBorder="1" applyAlignment="1">
      <alignment horizontal="center" vertical="center" wrapText="1"/>
    </xf>
    <xf numFmtId="2" fontId="8" fillId="0" borderId="15" xfId="15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8" fillId="0" borderId="8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15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15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164" fontId="8" fillId="0" borderId="21" xfId="15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2" fillId="0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12" fillId="0" borderId="9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79">
      <selection activeCell="A42" sqref="A42:H42"/>
    </sheetView>
  </sheetViews>
  <sheetFormatPr defaultColWidth="9.00390625" defaultRowHeight="12.75"/>
  <cols>
    <col min="1" max="1" width="4.375" style="0" bestFit="1" customWidth="1"/>
    <col min="2" max="2" width="7.125" style="0" bestFit="1" customWidth="1"/>
    <col min="3" max="3" width="5.625" style="0" bestFit="1" customWidth="1"/>
    <col min="4" max="4" width="22.25390625" style="0" customWidth="1"/>
    <col min="5" max="5" width="14.375" style="0" customWidth="1"/>
    <col min="6" max="6" width="12.125" style="0" customWidth="1"/>
    <col min="7" max="7" width="13.875" style="0" customWidth="1"/>
    <col min="8" max="8" width="14.75390625" style="0" customWidth="1"/>
  </cols>
  <sheetData>
    <row r="1" spans="7:8" ht="12.75">
      <c r="G1" s="1" t="s">
        <v>0</v>
      </c>
      <c r="H1" s="1"/>
    </row>
    <row r="2" spans="7:8" ht="12.75">
      <c r="G2" s="1" t="s">
        <v>218</v>
      </c>
      <c r="H2" s="1"/>
    </row>
    <row r="3" spans="7:8" ht="12.75">
      <c r="G3" s="1" t="s">
        <v>1</v>
      </c>
      <c r="H3" s="1"/>
    </row>
    <row r="4" spans="7:8" ht="12.75">
      <c r="G4" s="1" t="s">
        <v>117</v>
      </c>
      <c r="H4" s="1"/>
    </row>
    <row r="5" spans="7:8" ht="12.75">
      <c r="G5" s="1" t="s">
        <v>2</v>
      </c>
      <c r="H5" s="1"/>
    </row>
    <row r="6" spans="7:8" ht="12.75">
      <c r="G6" s="1" t="s">
        <v>3</v>
      </c>
      <c r="H6" s="1"/>
    </row>
    <row r="7" spans="7:8" ht="12.75">
      <c r="G7" s="1" t="s">
        <v>4</v>
      </c>
      <c r="H7" s="1"/>
    </row>
    <row r="8" spans="1:8" ht="15.75">
      <c r="A8" s="2"/>
      <c r="B8" s="2"/>
      <c r="C8" s="3"/>
      <c r="D8" s="4"/>
      <c r="E8" s="5" t="s">
        <v>5</v>
      </c>
      <c r="F8" s="4"/>
      <c r="G8" s="4"/>
      <c r="H8" s="4"/>
    </row>
    <row r="9" spans="1:8" ht="15.75">
      <c r="A9" s="335" t="s">
        <v>6</v>
      </c>
      <c r="B9" s="335"/>
      <c r="C9" s="335"/>
      <c r="D9" s="335"/>
      <c r="E9" s="335"/>
      <c r="F9" s="335"/>
      <c r="G9" s="335"/>
      <c r="H9" s="335"/>
    </row>
    <row r="10" spans="1:8" ht="15.75">
      <c r="A10" s="335" t="s">
        <v>7</v>
      </c>
      <c r="B10" s="335"/>
      <c r="C10" s="335"/>
      <c r="D10" s="335"/>
      <c r="E10" s="335"/>
      <c r="F10" s="335"/>
      <c r="G10" s="335"/>
      <c r="H10" s="335"/>
    </row>
    <row r="11" spans="1:8" ht="16.5" thickBot="1">
      <c r="A11" s="4"/>
      <c r="B11" s="5"/>
      <c r="C11" s="5"/>
      <c r="D11" s="5"/>
      <c r="E11" s="5"/>
      <c r="F11" s="4"/>
      <c r="G11" s="4"/>
      <c r="H11" s="4"/>
    </row>
    <row r="12" spans="1:8" ht="29.25" thickBot="1">
      <c r="A12" s="6" t="s">
        <v>8</v>
      </c>
      <c r="B12" s="7" t="s">
        <v>9</v>
      </c>
      <c r="C12" s="6" t="s">
        <v>10</v>
      </c>
      <c r="D12" s="7" t="s">
        <v>11</v>
      </c>
      <c r="E12" s="8" t="s">
        <v>12</v>
      </c>
      <c r="F12" s="6" t="s">
        <v>13</v>
      </c>
      <c r="G12" s="6" t="s">
        <v>14</v>
      </c>
      <c r="H12" s="6" t="s">
        <v>15</v>
      </c>
    </row>
    <row r="13" spans="1:8" ht="15.75" thickBot="1" thickTop="1">
      <c r="A13" s="23">
        <v>700</v>
      </c>
      <c r="B13" s="336" t="s">
        <v>148</v>
      </c>
      <c r="C13" s="337"/>
      <c r="D13" s="338"/>
      <c r="E13" s="10">
        <v>190000</v>
      </c>
      <c r="F13" s="11">
        <f>F14</f>
        <v>40000</v>
      </c>
      <c r="G13" s="11">
        <f>G14</f>
        <v>20000</v>
      </c>
      <c r="H13" s="10">
        <f aca="true" t="shared" si="0" ref="H13:H21">E13+F13-G13</f>
        <v>210000</v>
      </c>
    </row>
    <row r="14" spans="1:8" ht="30" customHeight="1" thickTop="1">
      <c r="A14" s="12"/>
      <c r="B14" s="24">
        <v>70005</v>
      </c>
      <c r="C14" s="339" t="s">
        <v>149</v>
      </c>
      <c r="D14" s="340"/>
      <c r="E14" s="15">
        <v>190000</v>
      </c>
      <c r="F14" s="16">
        <f>F15+F16</f>
        <v>40000</v>
      </c>
      <c r="G14" s="16">
        <f>G15+G16</f>
        <v>20000</v>
      </c>
      <c r="H14" s="15">
        <f t="shared" si="0"/>
        <v>210000</v>
      </c>
    </row>
    <row r="15" spans="1:8" ht="96" customHeight="1">
      <c r="A15" s="12"/>
      <c r="B15" s="12"/>
      <c r="C15" s="191" t="s">
        <v>150</v>
      </c>
      <c r="D15" s="172" t="s">
        <v>151</v>
      </c>
      <c r="E15" s="189">
        <v>3990</v>
      </c>
      <c r="F15" s="177">
        <v>40000</v>
      </c>
      <c r="G15" s="177"/>
      <c r="H15" s="201">
        <f t="shared" si="0"/>
        <v>43990</v>
      </c>
    </row>
    <row r="16" spans="1:8" ht="45.75" thickBot="1">
      <c r="A16" s="12"/>
      <c r="B16" s="188"/>
      <c r="C16" s="192" t="s">
        <v>152</v>
      </c>
      <c r="D16" s="194" t="s">
        <v>153</v>
      </c>
      <c r="E16" s="190">
        <v>20000</v>
      </c>
      <c r="F16" s="193"/>
      <c r="G16" s="193">
        <v>20000</v>
      </c>
      <c r="H16" s="189">
        <f t="shared" si="0"/>
        <v>0</v>
      </c>
    </row>
    <row r="17" spans="1:8" ht="15.75" thickBot="1" thickTop="1">
      <c r="A17" s="9" t="s">
        <v>118</v>
      </c>
      <c r="B17" s="336" t="s">
        <v>17</v>
      </c>
      <c r="C17" s="337"/>
      <c r="D17" s="338"/>
      <c r="E17" s="10">
        <v>545380</v>
      </c>
      <c r="F17" s="11">
        <f>F18</f>
        <v>30000</v>
      </c>
      <c r="G17" s="11">
        <f>G18</f>
        <v>0</v>
      </c>
      <c r="H17" s="10">
        <f t="shared" si="0"/>
        <v>575380</v>
      </c>
    </row>
    <row r="18" spans="1:8" ht="15" thickTop="1">
      <c r="A18" s="12"/>
      <c r="B18" s="13" t="s">
        <v>119</v>
      </c>
      <c r="C18" s="339" t="s">
        <v>120</v>
      </c>
      <c r="D18" s="340"/>
      <c r="E18" s="15"/>
      <c r="F18" s="16">
        <f>F19</f>
        <v>30000</v>
      </c>
      <c r="G18" s="16">
        <f>G19</f>
        <v>0</v>
      </c>
      <c r="H18" s="16">
        <f t="shared" si="0"/>
        <v>30000</v>
      </c>
    </row>
    <row r="19" spans="1:8" ht="81.75" customHeight="1" thickBot="1">
      <c r="A19" s="12"/>
      <c r="B19" s="17"/>
      <c r="C19" s="18">
        <v>2030</v>
      </c>
      <c r="D19" s="19" t="s">
        <v>121</v>
      </c>
      <c r="E19" s="20"/>
      <c r="F19" s="21">
        <v>30000</v>
      </c>
      <c r="G19" s="21"/>
      <c r="H19" s="22">
        <f t="shared" si="0"/>
        <v>30000</v>
      </c>
    </row>
    <row r="20" spans="1:8" ht="16.5" thickBot="1" thickTop="1">
      <c r="A20" s="25"/>
      <c r="B20" s="32"/>
      <c r="C20" s="33"/>
      <c r="D20" s="25" t="s">
        <v>20</v>
      </c>
      <c r="E20" s="26">
        <f>E17+E13</f>
        <v>735380</v>
      </c>
      <c r="F20" s="26">
        <f>F17+F13</f>
        <v>70000</v>
      </c>
      <c r="G20" s="26">
        <f>G17+G13</f>
        <v>20000</v>
      </c>
      <c r="H20" s="26">
        <f t="shared" si="0"/>
        <v>785380</v>
      </c>
    </row>
    <row r="21" spans="1:8" ht="30" thickBot="1" thickTop="1">
      <c r="A21" s="25"/>
      <c r="B21" s="34"/>
      <c r="C21" s="34"/>
      <c r="D21" s="25" t="s">
        <v>21</v>
      </c>
      <c r="E21" s="26">
        <v>19882193</v>
      </c>
      <c r="F21" s="169">
        <f>F20</f>
        <v>70000</v>
      </c>
      <c r="G21" s="35">
        <f>G20</f>
        <v>20000</v>
      </c>
      <c r="H21" s="26">
        <f t="shared" si="0"/>
        <v>19932193</v>
      </c>
    </row>
    <row r="22" spans="1:8" ht="16.5" thickTop="1">
      <c r="A22" s="36"/>
      <c r="B22" s="37"/>
      <c r="C22" s="37"/>
      <c r="D22" s="36"/>
      <c r="E22" s="38"/>
      <c r="F22" s="39"/>
      <c r="G22" s="39"/>
      <c r="H22" s="38"/>
    </row>
    <row r="23" spans="1:8" ht="15.75">
      <c r="A23" s="36"/>
      <c r="B23" s="37"/>
      <c r="C23" s="37"/>
      <c r="D23" s="36"/>
      <c r="E23" s="38"/>
      <c r="F23" s="39"/>
      <c r="G23" s="39"/>
      <c r="H23" s="38"/>
    </row>
    <row r="24" spans="1:8" ht="15.75">
      <c r="A24" s="36"/>
      <c r="B24" s="37"/>
      <c r="C24" s="37"/>
      <c r="D24" s="36"/>
      <c r="E24" s="38"/>
      <c r="F24" s="39"/>
      <c r="G24" s="39"/>
      <c r="H24" s="38"/>
    </row>
    <row r="25" spans="1:8" ht="15.75">
      <c r="A25" s="36"/>
      <c r="B25" s="37"/>
      <c r="C25" s="37"/>
      <c r="D25" s="36"/>
      <c r="E25" s="38"/>
      <c r="F25" s="39"/>
      <c r="G25" s="39"/>
      <c r="H25" s="38"/>
    </row>
    <row r="26" spans="1:8" ht="15.75">
      <c r="A26" s="36"/>
      <c r="B26" s="37"/>
      <c r="C26" s="37"/>
      <c r="D26" s="36"/>
      <c r="E26" s="38"/>
      <c r="F26" s="39"/>
      <c r="G26" s="39"/>
      <c r="H26" s="38"/>
    </row>
    <row r="27" spans="1:8" ht="15.75">
      <c r="A27" s="36"/>
      <c r="B27" s="37"/>
      <c r="C27" s="37"/>
      <c r="D27" s="36"/>
      <c r="E27" s="38"/>
      <c r="F27" s="39"/>
      <c r="G27" s="39"/>
      <c r="H27" s="38"/>
    </row>
    <row r="28" spans="1:8" ht="15.75">
      <c r="A28" s="36"/>
      <c r="B28" s="37"/>
      <c r="C28" s="37"/>
      <c r="D28" s="36"/>
      <c r="E28" s="38"/>
      <c r="F28" s="39"/>
      <c r="G28" s="39"/>
      <c r="H28" s="38"/>
    </row>
    <row r="29" spans="1:8" ht="15.75">
      <c r="A29" s="36"/>
      <c r="B29" s="37"/>
      <c r="C29" s="37"/>
      <c r="D29" s="36"/>
      <c r="E29" s="38"/>
      <c r="F29" s="39"/>
      <c r="G29" s="39"/>
      <c r="H29" s="38"/>
    </row>
    <row r="30" spans="1:8" ht="15.75">
      <c r="A30" s="36"/>
      <c r="B30" s="37"/>
      <c r="C30" s="37"/>
      <c r="D30" s="36"/>
      <c r="E30" s="38"/>
      <c r="F30" s="39"/>
      <c r="G30" s="39"/>
      <c r="H30" s="38"/>
    </row>
    <row r="31" spans="1:8" ht="15.75">
      <c r="A31" s="36"/>
      <c r="B31" s="37"/>
      <c r="C31" s="37"/>
      <c r="D31" s="36"/>
      <c r="E31" s="38"/>
      <c r="F31" s="39"/>
      <c r="G31" s="39"/>
      <c r="H31" s="38"/>
    </row>
    <row r="32" spans="1:8" ht="15.75">
      <c r="A32" s="36"/>
      <c r="B32" s="37"/>
      <c r="C32" s="37"/>
      <c r="D32" s="36"/>
      <c r="E32" s="38"/>
      <c r="F32" s="39"/>
      <c r="G32" s="39"/>
      <c r="H32" s="38"/>
    </row>
    <row r="33" spans="1:8" ht="15.75">
      <c r="A33" s="36"/>
      <c r="B33" s="37"/>
      <c r="C33" s="37"/>
      <c r="D33" s="36"/>
      <c r="E33" s="38"/>
      <c r="F33" s="39"/>
      <c r="G33" s="39"/>
      <c r="H33" s="38"/>
    </row>
    <row r="34" spans="1:8" ht="15.75">
      <c r="A34" s="36"/>
      <c r="B34" s="37"/>
      <c r="C34" s="37"/>
      <c r="D34" s="36"/>
      <c r="E34" s="38"/>
      <c r="F34" s="39"/>
      <c r="G34" s="39"/>
      <c r="H34" s="38"/>
    </row>
    <row r="35" spans="1:8" ht="15.75">
      <c r="A35" s="36"/>
      <c r="B35" s="37"/>
      <c r="C35" s="37"/>
      <c r="D35" s="36"/>
      <c r="E35" s="38"/>
      <c r="F35" s="36"/>
      <c r="G35" s="1" t="s">
        <v>22</v>
      </c>
      <c r="H35" s="1"/>
    </row>
    <row r="36" spans="1:8" ht="15.75">
      <c r="A36" s="36"/>
      <c r="B36" s="37"/>
      <c r="C36" s="37"/>
      <c r="D36" s="36"/>
      <c r="E36" s="38"/>
      <c r="F36" s="36"/>
      <c r="G36" s="1" t="s">
        <v>219</v>
      </c>
      <c r="H36" s="1"/>
    </row>
    <row r="37" spans="1:8" ht="15.75">
      <c r="A37" s="36"/>
      <c r="B37" s="37"/>
      <c r="C37" s="37"/>
      <c r="D37" s="36"/>
      <c r="E37" s="38"/>
      <c r="F37" s="36"/>
      <c r="G37" s="1" t="s">
        <v>1</v>
      </c>
      <c r="H37" s="1"/>
    </row>
    <row r="38" spans="1:8" ht="15.75">
      <c r="A38" s="36"/>
      <c r="B38" s="37"/>
      <c r="C38" s="37"/>
      <c r="D38" s="36"/>
      <c r="E38" s="38"/>
      <c r="F38" s="36"/>
      <c r="G38" s="1" t="s">
        <v>122</v>
      </c>
      <c r="H38" s="1"/>
    </row>
    <row r="39" spans="1:8" ht="15.75">
      <c r="A39" s="36"/>
      <c r="B39" s="37"/>
      <c r="C39" s="37"/>
      <c r="D39" s="36"/>
      <c r="E39" s="38"/>
      <c r="F39" s="36"/>
      <c r="G39" s="1" t="s">
        <v>2</v>
      </c>
      <c r="H39" s="1"/>
    </row>
    <row r="40" spans="1:8" ht="15.75">
      <c r="A40" s="36"/>
      <c r="B40" s="37"/>
      <c r="C40" s="37"/>
      <c r="D40" s="36"/>
      <c r="E40" s="38"/>
      <c r="F40" s="36"/>
      <c r="G40" s="1" t="s">
        <v>3</v>
      </c>
      <c r="H40" s="1"/>
    </row>
    <row r="41" spans="1:8" ht="15.75">
      <c r="A41" s="36"/>
      <c r="B41" s="37"/>
      <c r="C41" s="37"/>
      <c r="D41" s="36"/>
      <c r="E41" s="38"/>
      <c r="F41" s="36"/>
      <c r="G41" s="1" t="s">
        <v>4</v>
      </c>
      <c r="H41" s="1"/>
    </row>
    <row r="42" spans="1:8" ht="20.25">
      <c r="A42" s="344" t="s">
        <v>5</v>
      </c>
      <c r="B42" s="344"/>
      <c r="C42" s="344"/>
      <c r="D42" s="344"/>
      <c r="E42" s="344"/>
      <c r="F42" s="344"/>
      <c r="G42" s="344"/>
      <c r="H42" s="344"/>
    </row>
    <row r="43" spans="1:8" ht="15.75">
      <c r="A43" s="345" t="s">
        <v>23</v>
      </c>
      <c r="B43" s="345"/>
      <c r="C43" s="345"/>
      <c r="D43" s="345"/>
      <c r="E43" s="345"/>
      <c r="F43" s="345"/>
      <c r="G43" s="345"/>
      <c r="H43" s="345"/>
    </row>
    <row r="44" spans="1:8" ht="15.75">
      <c r="A44" s="345" t="s">
        <v>24</v>
      </c>
      <c r="B44" s="345"/>
      <c r="C44" s="345"/>
      <c r="D44" s="345"/>
      <c r="E44" s="345"/>
      <c r="F44" s="345"/>
      <c r="G44" s="345"/>
      <c r="H44" s="345"/>
    </row>
    <row r="45" spans="1:8" ht="16.5" thickBot="1">
      <c r="A45" s="40"/>
      <c r="B45" s="40"/>
      <c r="C45" s="40"/>
      <c r="D45" s="40"/>
      <c r="E45" s="41"/>
      <c r="F45" s="42"/>
      <c r="G45" s="42"/>
      <c r="H45" s="43" t="s">
        <v>5</v>
      </c>
    </row>
    <row r="46" spans="1:8" ht="29.25" thickBot="1">
      <c r="A46" s="44" t="s">
        <v>8</v>
      </c>
      <c r="B46" s="44" t="s">
        <v>9</v>
      </c>
      <c r="C46" s="44"/>
      <c r="D46" s="44" t="s">
        <v>25</v>
      </c>
      <c r="E46" s="196" t="s">
        <v>157</v>
      </c>
      <c r="F46" s="6" t="s">
        <v>13</v>
      </c>
      <c r="G46" s="6" t="s">
        <v>14</v>
      </c>
      <c r="H46" s="6" t="s">
        <v>15</v>
      </c>
    </row>
    <row r="47" spans="1:8" ht="50.25" customHeight="1" thickBot="1" thickTop="1">
      <c r="A47" s="23">
        <v>400</v>
      </c>
      <c r="B47" s="336" t="s">
        <v>134</v>
      </c>
      <c r="C47" s="337"/>
      <c r="D47" s="338"/>
      <c r="E47" s="11"/>
      <c r="F47" s="11">
        <f>F48</f>
        <v>42000</v>
      </c>
      <c r="G47" s="11">
        <f>G48</f>
        <v>0</v>
      </c>
      <c r="H47" s="11">
        <f aca="true" t="shared" si="1" ref="H47:H67">E47+F47-G47</f>
        <v>42000</v>
      </c>
    </row>
    <row r="48" spans="1:8" ht="15" thickTop="1">
      <c r="A48" s="12"/>
      <c r="B48" s="24">
        <v>40095</v>
      </c>
      <c r="C48" s="339" t="s">
        <v>120</v>
      </c>
      <c r="D48" s="340"/>
      <c r="E48" s="16"/>
      <c r="F48" s="16">
        <f>F49</f>
        <v>42000</v>
      </c>
      <c r="G48" s="16">
        <f>G49</f>
        <v>0</v>
      </c>
      <c r="H48" s="16">
        <f t="shared" si="1"/>
        <v>42000</v>
      </c>
    </row>
    <row r="49" spans="1:8" ht="75.75" thickBot="1">
      <c r="A49" s="12"/>
      <c r="B49" s="12"/>
      <c r="C49" s="174">
        <v>6050</v>
      </c>
      <c r="D49" s="175" t="s">
        <v>154</v>
      </c>
      <c r="E49" s="176"/>
      <c r="F49" s="177">
        <v>42000</v>
      </c>
      <c r="G49" s="177"/>
      <c r="H49" s="177">
        <f t="shared" si="1"/>
        <v>42000</v>
      </c>
    </row>
    <row r="50" spans="1:8" ht="15.75" thickBot="1" thickTop="1">
      <c r="A50" s="23">
        <v>630</v>
      </c>
      <c r="B50" s="336" t="s">
        <v>136</v>
      </c>
      <c r="C50" s="337"/>
      <c r="D50" s="338"/>
      <c r="E50" s="11">
        <v>2190374</v>
      </c>
      <c r="F50" s="11">
        <f>F51</f>
        <v>15000</v>
      </c>
      <c r="G50" s="11">
        <f>G51</f>
        <v>0</v>
      </c>
      <c r="H50" s="11">
        <f t="shared" si="1"/>
        <v>2205374</v>
      </c>
    </row>
    <row r="51" spans="1:8" ht="37.5" customHeight="1" thickBot="1" thickTop="1">
      <c r="A51" s="183"/>
      <c r="B51" s="182">
        <v>63003</v>
      </c>
      <c r="C51" s="339" t="s">
        <v>137</v>
      </c>
      <c r="D51" s="340"/>
      <c r="E51" s="184">
        <v>2190374</v>
      </c>
      <c r="F51" s="184">
        <f>F52</f>
        <v>15000</v>
      </c>
      <c r="G51" s="184">
        <f>G52</f>
        <v>0</v>
      </c>
      <c r="H51" s="11">
        <f t="shared" si="1"/>
        <v>2205374</v>
      </c>
    </row>
    <row r="52" spans="1:8" ht="61.5" thickBot="1" thickTop="1">
      <c r="A52" s="182"/>
      <c r="B52" s="57"/>
      <c r="C52" s="171">
        <v>6050</v>
      </c>
      <c r="D52" s="172" t="s">
        <v>138</v>
      </c>
      <c r="E52" s="181"/>
      <c r="F52" s="181">
        <v>15000</v>
      </c>
      <c r="G52" s="181"/>
      <c r="H52" s="11">
        <f t="shared" si="1"/>
        <v>15000</v>
      </c>
    </row>
    <row r="53" spans="1:8" ht="15.75" thickBot="1" thickTop="1">
      <c r="A53" s="178" t="s">
        <v>123</v>
      </c>
      <c r="B53" s="341" t="s">
        <v>28</v>
      </c>
      <c r="C53" s="341"/>
      <c r="D53" s="341"/>
      <c r="E53" s="179">
        <v>264900</v>
      </c>
      <c r="F53" s="180">
        <f>F54</f>
        <v>0</v>
      </c>
      <c r="G53" s="180">
        <f>G54</f>
        <v>122000</v>
      </c>
      <c r="H53" s="179">
        <f t="shared" si="1"/>
        <v>142900</v>
      </c>
    </row>
    <row r="54" spans="1:8" ht="15" thickTop="1">
      <c r="A54" s="45"/>
      <c r="B54" s="46" t="s">
        <v>124</v>
      </c>
      <c r="C54" s="342" t="s">
        <v>29</v>
      </c>
      <c r="D54" s="343"/>
      <c r="E54" s="47">
        <v>264900</v>
      </c>
      <c r="F54" s="48">
        <f>F55</f>
        <v>0</v>
      </c>
      <c r="G54" s="48">
        <f>G55</f>
        <v>122000</v>
      </c>
      <c r="H54" s="49">
        <f t="shared" si="1"/>
        <v>142900</v>
      </c>
    </row>
    <row r="55" spans="1:8" ht="30.75" thickBot="1">
      <c r="A55" s="45"/>
      <c r="B55" s="50"/>
      <c r="C55" s="51">
        <v>4810</v>
      </c>
      <c r="D55" s="52" t="s">
        <v>125</v>
      </c>
      <c r="E55" s="53">
        <v>264900</v>
      </c>
      <c r="F55" s="54"/>
      <c r="G55" s="54">
        <v>122000</v>
      </c>
      <c r="H55" s="55">
        <f t="shared" si="1"/>
        <v>142900</v>
      </c>
    </row>
    <row r="56" spans="1:8" ht="15.75" thickBot="1" thickTop="1">
      <c r="A56" s="23">
        <v>801</v>
      </c>
      <c r="B56" s="336" t="s">
        <v>30</v>
      </c>
      <c r="C56" s="337"/>
      <c r="D56" s="338"/>
      <c r="E56" s="60">
        <v>7265774</v>
      </c>
      <c r="F56" s="35">
        <f>F57+F59+F61+F63</f>
        <v>69000</v>
      </c>
      <c r="G56" s="35">
        <f>G57+G59+G61+G63</f>
        <v>0</v>
      </c>
      <c r="H56" s="26">
        <f t="shared" si="1"/>
        <v>7334774</v>
      </c>
    </row>
    <row r="57" spans="1:8" ht="15" thickTop="1">
      <c r="A57" s="170"/>
      <c r="B57" s="24">
        <v>80101</v>
      </c>
      <c r="C57" s="339" t="s">
        <v>18</v>
      </c>
      <c r="D57" s="340"/>
      <c r="E57" s="28">
        <v>3882410</v>
      </c>
      <c r="F57" s="66">
        <f>F58</f>
        <v>5500</v>
      </c>
      <c r="G57" s="66">
        <f>G58</f>
        <v>0</v>
      </c>
      <c r="H57" s="28">
        <f t="shared" si="1"/>
        <v>3887910</v>
      </c>
    </row>
    <row r="58" spans="1:8" ht="60">
      <c r="A58" s="170"/>
      <c r="B58" s="170"/>
      <c r="C58" s="171">
        <v>6050</v>
      </c>
      <c r="D58" s="172" t="s">
        <v>139</v>
      </c>
      <c r="E58" s="55"/>
      <c r="F58" s="54">
        <v>5500</v>
      </c>
      <c r="G58" s="54"/>
      <c r="H58" s="55">
        <f t="shared" si="1"/>
        <v>5500</v>
      </c>
    </row>
    <row r="59" spans="1:8" ht="14.25">
      <c r="A59" s="170"/>
      <c r="B59" s="57">
        <v>80104</v>
      </c>
      <c r="C59" s="349" t="s">
        <v>155</v>
      </c>
      <c r="D59" s="350"/>
      <c r="E59" s="31">
        <v>11000</v>
      </c>
      <c r="F59" s="59">
        <f>F60</f>
        <v>20000</v>
      </c>
      <c r="G59" s="59">
        <f>G60</f>
        <v>0</v>
      </c>
      <c r="H59" s="31">
        <f>E59+F59-G59</f>
        <v>31000</v>
      </c>
    </row>
    <row r="60" spans="1:8" ht="108.75" customHeight="1">
      <c r="A60" s="170"/>
      <c r="B60" s="170"/>
      <c r="C60" s="195">
        <v>2310</v>
      </c>
      <c r="D60" s="172" t="s">
        <v>156</v>
      </c>
      <c r="E60" s="55"/>
      <c r="F60" s="54">
        <v>20000</v>
      </c>
      <c r="G60" s="54"/>
      <c r="H60" s="55">
        <f>E60+F60-G60</f>
        <v>20000</v>
      </c>
    </row>
    <row r="61" spans="1:8" ht="14.25">
      <c r="A61" s="170"/>
      <c r="B61" s="57">
        <v>80110</v>
      </c>
      <c r="C61" s="349" t="s">
        <v>19</v>
      </c>
      <c r="D61" s="350"/>
      <c r="E61" s="31">
        <v>2220714</v>
      </c>
      <c r="F61" s="59">
        <f>F62</f>
        <v>13500</v>
      </c>
      <c r="G61" s="59">
        <f>G62</f>
        <v>0</v>
      </c>
      <c r="H61" s="31">
        <f t="shared" si="1"/>
        <v>2234214</v>
      </c>
    </row>
    <row r="62" spans="1:8" ht="75">
      <c r="A62" s="170"/>
      <c r="B62" s="170"/>
      <c r="C62" s="171">
        <v>6050</v>
      </c>
      <c r="D62" s="172" t="s">
        <v>140</v>
      </c>
      <c r="E62" s="55"/>
      <c r="F62" s="54">
        <v>13500</v>
      </c>
      <c r="G62" s="54"/>
      <c r="H62" s="55">
        <f t="shared" si="1"/>
        <v>13500</v>
      </c>
    </row>
    <row r="63" spans="1:8" ht="132" customHeight="1">
      <c r="A63" s="348"/>
      <c r="B63" s="57">
        <v>80195</v>
      </c>
      <c r="C63" s="349" t="s">
        <v>126</v>
      </c>
      <c r="D63" s="350"/>
      <c r="E63" s="58">
        <v>57000</v>
      </c>
      <c r="F63" s="59">
        <f>F64</f>
        <v>30000</v>
      </c>
      <c r="G63" s="59">
        <f>G64</f>
        <v>0</v>
      </c>
      <c r="H63" s="31">
        <f t="shared" si="1"/>
        <v>87000</v>
      </c>
    </row>
    <row r="64" spans="1:8" ht="15.75" thickBot="1">
      <c r="A64" s="347"/>
      <c r="B64" s="56"/>
      <c r="C64" s="62">
        <v>4300</v>
      </c>
      <c r="D64" s="62" t="s">
        <v>26</v>
      </c>
      <c r="E64" s="63">
        <v>15000</v>
      </c>
      <c r="F64" s="65">
        <v>30000</v>
      </c>
      <c r="G64" s="65">
        <v>0</v>
      </c>
      <c r="H64" s="30">
        <f t="shared" si="1"/>
        <v>45000</v>
      </c>
    </row>
    <row r="65" spans="1:8" ht="15.75" thickBot="1" thickTop="1">
      <c r="A65" s="25">
        <v>851</v>
      </c>
      <c r="B65" s="336" t="s">
        <v>135</v>
      </c>
      <c r="C65" s="337"/>
      <c r="D65" s="338"/>
      <c r="E65" s="26">
        <v>80100</v>
      </c>
      <c r="F65" s="35">
        <f>F66</f>
        <v>17000</v>
      </c>
      <c r="G65" s="35">
        <f>G66</f>
        <v>0</v>
      </c>
      <c r="H65" s="26">
        <f t="shared" si="1"/>
        <v>97100</v>
      </c>
    </row>
    <row r="66" spans="1:8" ht="15" thickTop="1">
      <c r="A66" s="61"/>
      <c r="B66" s="27">
        <v>85195</v>
      </c>
      <c r="C66" s="339" t="s">
        <v>120</v>
      </c>
      <c r="D66" s="340"/>
      <c r="E66" s="28">
        <v>10100</v>
      </c>
      <c r="F66" s="66">
        <f>F67</f>
        <v>17000</v>
      </c>
      <c r="G66" s="66">
        <f>G67</f>
        <v>0</v>
      </c>
      <c r="H66" s="28">
        <f t="shared" si="1"/>
        <v>27100</v>
      </c>
    </row>
    <row r="67" spans="1:8" ht="75.75" thickBot="1">
      <c r="A67" s="61"/>
      <c r="B67" s="56"/>
      <c r="C67" s="67">
        <v>6050</v>
      </c>
      <c r="D67" s="67" t="s">
        <v>141</v>
      </c>
      <c r="E67" s="68"/>
      <c r="F67" s="69">
        <v>17000</v>
      </c>
      <c r="G67" s="69"/>
      <c r="H67" s="68">
        <f t="shared" si="1"/>
        <v>17000</v>
      </c>
    </row>
    <row r="68" spans="1:8" ht="15.75" thickBot="1" thickTop="1">
      <c r="A68" s="23">
        <v>852</v>
      </c>
      <c r="B68" s="336" t="s">
        <v>127</v>
      </c>
      <c r="C68" s="337"/>
      <c r="D68" s="338"/>
      <c r="E68" s="26">
        <v>3591635</v>
      </c>
      <c r="F68" s="35">
        <f>F69</f>
        <v>15000</v>
      </c>
      <c r="G68" s="35">
        <f>G69</f>
        <v>0</v>
      </c>
      <c r="H68" s="26">
        <f aca="true" t="shared" si="2" ref="H68:H75">E68+F68-G68</f>
        <v>3606635</v>
      </c>
    </row>
    <row r="69" spans="1:8" ht="60" customHeight="1" thickTop="1">
      <c r="A69" s="346"/>
      <c r="B69" s="14">
        <v>85214</v>
      </c>
      <c r="C69" s="339" t="s">
        <v>128</v>
      </c>
      <c r="D69" s="340"/>
      <c r="E69" s="47">
        <v>286000</v>
      </c>
      <c r="F69" s="48">
        <f>F70</f>
        <v>15000</v>
      </c>
      <c r="G69" s="48">
        <f>G70</f>
        <v>0</v>
      </c>
      <c r="H69" s="49">
        <f t="shared" si="2"/>
        <v>301000</v>
      </c>
    </row>
    <row r="70" spans="1:8" ht="60.75" thickBot="1">
      <c r="A70" s="347"/>
      <c r="B70" s="29"/>
      <c r="C70" s="64" t="s">
        <v>129</v>
      </c>
      <c r="D70" s="62" t="s">
        <v>130</v>
      </c>
      <c r="E70" s="63">
        <v>245700</v>
      </c>
      <c r="F70" s="65">
        <v>15000</v>
      </c>
      <c r="G70" s="65">
        <v>0</v>
      </c>
      <c r="H70" s="30">
        <f t="shared" si="2"/>
        <v>260700</v>
      </c>
    </row>
    <row r="71" spans="1:8" ht="15.75" thickBot="1" thickTop="1">
      <c r="A71" s="25">
        <v>926</v>
      </c>
      <c r="B71" s="336" t="s">
        <v>131</v>
      </c>
      <c r="C71" s="337"/>
      <c r="D71" s="338"/>
      <c r="E71" s="26">
        <v>45000</v>
      </c>
      <c r="F71" s="35">
        <f>F72</f>
        <v>14000</v>
      </c>
      <c r="G71" s="35">
        <f>G72</f>
        <v>0</v>
      </c>
      <c r="H71" s="26">
        <f>E71+F71-G71</f>
        <v>59000</v>
      </c>
    </row>
    <row r="72" spans="1:8" ht="33" customHeight="1" thickTop="1">
      <c r="A72" s="61"/>
      <c r="B72" s="27">
        <v>92695</v>
      </c>
      <c r="C72" s="357" t="s">
        <v>132</v>
      </c>
      <c r="D72" s="358"/>
      <c r="E72" s="28">
        <v>45000</v>
      </c>
      <c r="F72" s="66">
        <f>F73</f>
        <v>14000</v>
      </c>
      <c r="G72" s="66">
        <f>G73</f>
        <v>0</v>
      </c>
      <c r="H72" s="28">
        <f>E72+F72-G72</f>
        <v>59000</v>
      </c>
    </row>
    <row r="73" spans="1:8" ht="60.75" thickBot="1">
      <c r="A73" s="61"/>
      <c r="B73" s="56"/>
      <c r="C73" s="173" t="s">
        <v>133</v>
      </c>
      <c r="D73" s="67" t="s">
        <v>142</v>
      </c>
      <c r="E73" s="68"/>
      <c r="F73" s="69">
        <v>14000</v>
      </c>
      <c r="G73" s="69"/>
      <c r="H73" s="68">
        <f>E73+F73-G73</f>
        <v>14000</v>
      </c>
    </row>
    <row r="74" spans="1:8" ht="15.75" thickBot="1" thickTop="1">
      <c r="A74" s="25"/>
      <c r="B74" s="351" t="s">
        <v>20</v>
      </c>
      <c r="C74" s="352"/>
      <c r="D74" s="353"/>
      <c r="E74" s="10">
        <f>E47+E50+E53+E56+E65+E68+E71</f>
        <v>13437783</v>
      </c>
      <c r="F74" s="10">
        <f>F47+F50+F53+F56+F65+F68+F71</f>
        <v>172000</v>
      </c>
      <c r="G74" s="10">
        <f>G47+G50+G53+G56+G65+G68+G71</f>
        <v>122000</v>
      </c>
      <c r="H74" s="10">
        <f t="shared" si="2"/>
        <v>13487783</v>
      </c>
    </row>
    <row r="75" spans="1:8" ht="15.75" thickBot="1" thickTop="1">
      <c r="A75" s="70"/>
      <c r="B75" s="354" t="s">
        <v>31</v>
      </c>
      <c r="C75" s="355"/>
      <c r="D75" s="356"/>
      <c r="E75" s="71">
        <v>23711152</v>
      </c>
      <c r="F75" s="71">
        <f>F74</f>
        <v>172000</v>
      </c>
      <c r="G75" s="71">
        <f>G74</f>
        <v>122000</v>
      </c>
      <c r="H75" s="71">
        <f t="shared" si="2"/>
        <v>23761152</v>
      </c>
    </row>
    <row r="76" ht="13.5" thickTop="1"/>
  </sheetData>
  <mergeCells count="30">
    <mergeCell ref="B74:D74"/>
    <mergeCell ref="B75:D75"/>
    <mergeCell ref="C57:D57"/>
    <mergeCell ref="C61:D61"/>
    <mergeCell ref="B71:D71"/>
    <mergeCell ref="C72:D72"/>
    <mergeCell ref="B65:D65"/>
    <mergeCell ref="C66:D66"/>
    <mergeCell ref="B68:D68"/>
    <mergeCell ref="A69:A70"/>
    <mergeCell ref="C69:D69"/>
    <mergeCell ref="B56:D56"/>
    <mergeCell ref="A63:A64"/>
    <mergeCell ref="C63:D63"/>
    <mergeCell ref="C59:D59"/>
    <mergeCell ref="B53:D53"/>
    <mergeCell ref="C54:D54"/>
    <mergeCell ref="A42:H42"/>
    <mergeCell ref="A43:H43"/>
    <mergeCell ref="A44:H44"/>
    <mergeCell ref="B47:D47"/>
    <mergeCell ref="C48:D48"/>
    <mergeCell ref="B50:D50"/>
    <mergeCell ref="C51:D51"/>
    <mergeCell ref="A9:H9"/>
    <mergeCell ref="A10:H10"/>
    <mergeCell ref="B17:D17"/>
    <mergeCell ref="C18:D18"/>
    <mergeCell ref="B13:D13"/>
    <mergeCell ref="C14:D14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D1">
      <selection activeCell="L11" sqref="L11"/>
    </sheetView>
  </sheetViews>
  <sheetFormatPr defaultColWidth="9.00390625" defaultRowHeight="12.75"/>
  <cols>
    <col min="1" max="1" width="5.125" style="0" customWidth="1"/>
    <col min="2" max="2" width="22.75390625" style="0" customWidth="1"/>
    <col min="4" max="4" width="10.00390625" style="0" customWidth="1"/>
    <col min="6" max="6" width="10.25390625" style="0" customWidth="1"/>
    <col min="8" max="8" width="10.75390625" style="0" customWidth="1"/>
  </cols>
  <sheetData>
    <row r="1" spans="1:14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3" t="s">
        <v>32</v>
      </c>
      <c r="M1" s="73"/>
      <c r="N1" s="73"/>
    </row>
    <row r="2" spans="1:14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 t="s">
        <v>218</v>
      </c>
      <c r="M2" s="73"/>
      <c r="N2" s="73"/>
    </row>
    <row r="3" spans="1:14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3" t="s">
        <v>33</v>
      </c>
      <c r="M3" s="73"/>
      <c r="N3" s="73"/>
    </row>
    <row r="4" spans="1:14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3" t="s">
        <v>117</v>
      </c>
      <c r="M4" s="73"/>
      <c r="N4" s="73"/>
    </row>
    <row r="5" spans="1:14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3" t="s">
        <v>34</v>
      </c>
      <c r="M5" s="73"/>
      <c r="N5" s="73"/>
    </row>
    <row r="6" spans="1:14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5" t="s">
        <v>35</v>
      </c>
      <c r="M6" s="75"/>
      <c r="N6" s="73"/>
    </row>
    <row r="7" spans="1:14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75"/>
      <c r="N7" s="73"/>
    </row>
    <row r="8" spans="1:14" ht="15.75">
      <c r="A8" s="333" t="s">
        <v>36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</row>
    <row r="9" spans="1:14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2.75">
      <c r="A10" s="77" t="s">
        <v>37</v>
      </c>
      <c r="B10" s="362" t="s">
        <v>38</v>
      </c>
      <c r="C10" s="362" t="s">
        <v>39</v>
      </c>
      <c r="D10" s="362" t="s">
        <v>40</v>
      </c>
      <c r="E10" s="77" t="s">
        <v>41</v>
      </c>
      <c r="F10" s="362" t="s">
        <v>42</v>
      </c>
      <c r="G10" s="359" t="s">
        <v>43</v>
      </c>
      <c r="H10" s="360"/>
      <c r="I10" s="360"/>
      <c r="J10" s="360"/>
      <c r="K10" s="360"/>
      <c r="L10" s="360"/>
      <c r="M10" s="360"/>
      <c r="N10" s="361"/>
    </row>
    <row r="11" spans="1:14" ht="68.25">
      <c r="A11" s="77" t="s">
        <v>44</v>
      </c>
      <c r="B11" s="332"/>
      <c r="C11" s="332"/>
      <c r="D11" s="332"/>
      <c r="E11" s="77" t="s">
        <v>45</v>
      </c>
      <c r="F11" s="332"/>
      <c r="G11" s="77" t="s">
        <v>46</v>
      </c>
      <c r="H11" s="77" t="s">
        <v>47</v>
      </c>
      <c r="I11" s="77" t="s">
        <v>48</v>
      </c>
      <c r="J11" s="77" t="s">
        <v>49</v>
      </c>
      <c r="K11" s="77" t="s">
        <v>50</v>
      </c>
      <c r="L11" s="77" t="s">
        <v>51</v>
      </c>
      <c r="M11" s="77" t="s">
        <v>52</v>
      </c>
      <c r="N11" s="78" t="s">
        <v>53</v>
      </c>
    </row>
    <row r="12" spans="1:14" ht="12.75">
      <c r="A12" s="79" t="s">
        <v>16</v>
      </c>
      <c r="B12" s="80" t="s">
        <v>54</v>
      </c>
      <c r="C12" s="81">
        <v>2007</v>
      </c>
      <c r="D12" s="82">
        <v>17100</v>
      </c>
      <c r="E12" s="82"/>
      <c r="F12" s="82">
        <v>17100</v>
      </c>
      <c r="G12" s="82">
        <v>17100</v>
      </c>
      <c r="H12" s="82"/>
      <c r="I12" s="82"/>
      <c r="J12" s="82"/>
      <c r="K12" s="82"/>
      <c r="L12" s="82"/>
      <c r="M12" s="82"/>
      <c r="N12" s="83"/>
    </row>
    <row r="13" spans="1:14" ht="36" customHeight="1">
      <c r="A13" s="84" t="s">
        <v>16</v>
      </c>
      <c r="B13" s="85" t="s">
        <v>55</v>
      </c>
      <c r="C13" s="86">
        <v>2007</v>
      </c>
      <c r="D13" s="87">
        <v>50000</v>
      </c>
      <c r="E13" s="87">
        <v>0</v>
      </c>
      <c r="F13" s="87">
        <v>50000</v>
      </c>
      <c r="G13" s="87">
        <v>50000</v>
      </c>
      <c r="H13" s="87"/>
      <c r="I13" s="87"/>
      <c r="J13" s="87"/>
      <c r="K13" s="87"/>
      <c r="L13" s="87"/>
      <c r="M13" s="87"/>
      <c r="N13" s="88"/>
    </row>
    <row r="14" spans="1:14" ht="33.75" customHeight="1">
      <c r="A14" s="89" t="s">
        <v>27</v>
      </c>
      <c r="B14" s="90" t="s">
        <v>56</v>
      </c>
      <c r="C14" s="91">
        <v>2007</v>
      </c>
      <c r="D14" s="92">
        <f>D15+D16+D17+D18+D19+D20+D21+D24</f>
        <v>3309558</v>
      </c>
      <c r="E14" s="92">
        <f aca="true" t="shared" si="0" ref="E14:N14">E15+E16+E17+E18+E19+E20+E21+E24</f>
        <v>190342</v>
      </c>
      <c r="F14" s="92">
        <f t="shared" si="0"/>
        <v>2609000</v>
      </c>
      <c r="G14" s="92">
        <f t="shared" si="0"/>
        <v>344000</v>
      </c>
      <c r="H14" s="92">
        <f t="shared" si="0"/>
        <v>1810000</v>
      </c>
      <c r="I14" s="92">
        <f t="shared" si="0"/>
        <v>380000</v>
      </c>
      <c r="J14" s="92">
        <f t="shared" si="0"/>
        <v>0</v>
      </c>
      <c r="K14" s="92">
        <f t="shared" si="0"/>
        <v>0</v>
      </c>
      <c r="L14" s="92">
        <f t="shared" si="0"/>
        <v>75000</v>
      </c>
      <c r="M14" s="92">
        <f t="shared" si="0"/>
        <v>510216</v>
      </c>
      <c r="N14" s="92">
        <f t="shared" si="0"/>
        <v>0</v>
      </c>
    </row>
    <row r="15" spans="1:14" ht="18.75" customHeight="1">
      <c r="A15" s="89" t="s">
        <v>5</v>
      </c>
      <c r="B15" s="93" t="s">
        <v>57</v>
      </c>
      <c r="C15" s="94">
        <v>2007</v>
      </c>
      <c r="D15" s="95">
        <v>500000</v>
      </c>
      <c r="E15" s="95"/>
      <c r="F15" s="95">
        <v>500000</v>
      </c>
      <c r="G15" s="95">
        <v>70000</v>
      </c>
      <c r="H15" s="95">
        <v>330000</v>
      </c>
      <c r="I15" s="95">
        <v>100000</v>
      </c>
      <c r="J15" s="95">
        <v>0</v>
      </c>
      <c r="K15" s="95"/>
      <c r="L15" s="95"/>
      <c r="M15" s="95"/>
      <c r="N15" s="96"/>
    </row>
    <row r="16" spans="1:14" ht="21.75" customHeight="1">
      <c r="A16" s="84"/>
      <c r="B16" s="85" t="s">
        <v>58</v>
      </c>
      <c r="C16" s="86">
        <v>2007</v>
      </c>
      <c r="D16" s="87">
        <v>195000</v>
      </c>
      <c r="E16" s="87"/>
      <c r="F16" s="87">
        <v>195000</v>
      </c>
      <c r="G16" s="87">
        <v>59000</v>
      </c>
      <c r="H16" s="87">
        <v>136000</v>
      </c>
      <c r="I16" s="87">
        <v>0</v>
      </c>
      <c r="J16" s="87"/>
      <c r="K16" s="97"/>
      <c r="L16" s="97"/>
      <c r="M16" s="97"/>
      <c r="N16" s="97"/>
    </row>
    <row r="17" spans="1:14" ht="18" customHeight="1">
      <c r="A17" s="84"/>
      <c r="B17" s="85" t="s">
        <v>59</v>
      </c>
      <c r="C17" s="86">
        <v>2007</v>
      </c>
      <c r="D17" s="87">
        <v>410000</v>
      </c>
      <c r="E17" s="87"/>
      <c r="F17" s="87">
        <v>410000</v>
      </c>
      <c r="G17" s="87">
        <v>36000</v>
      </c>
      <c r="H17" s="87">
        <v>294000</v>
      </c>
      <c r="I17" s="87">
        <v>80000</v>
      </c>
      <c r="J17" s="87"/>
      <c r="K17" s="97"/>
      <c r="L17" s="97"/>
      <c r="M17" s="97"/>
      <c r="N17" s="97"/>
    </row>
    <row r="18" spans="1:14" ht="18.75" customHeight="1">
      <c r="A18" s="84"/>
      <c r="B18" s="85" t="s">
        <v>60</v>
      </c>
      <c r="C18" s="98">
        <v>2007</v>
      </c>
      <c r="D18" s="99">
        <v>500000</v>
      </c>
      <c r="E18" s="99"/>
      <c r="F18" s="99">
        <v>500000</v>
      </c>
      <c r="G18" s="99">
        <v>50000</v>
      </c>
      <c r="H18" s="99">
        <v>350000</v>
      </c>
      <c r="I18" s="99">
        <v>100000</v>
      </c>
      <c r="J18" s="99"/>
      <c r="K18" s="98"/>
      <c r="L18" s="98"/>
      <c r="M18" s="99"/>
      <c r="N18" s="100"/>
    </row>
    <row r="19" spans="1:14" ht="20.25" customHeight="1">
      <c r="A19" s="101"/>
      <c r="B19" s="85" t="s">
        <v>61</v>
      </c>
      <c r="C19" s="98">
        <v>2007</v>
      </c>
      <c r="D19" s="99">
        <v>500000</v>
      </c>
      <c r="E19" s="99"/>
      <c r="F19" s="99">
        <v>500000</v>
      </c>
      <c r="G19" s="99">
        <v>50000</v>
      </c>
      <c r="H19" s="99">
        <v>350000</v>
      </c>
      <c r="I19" s="99">
        <v>100000</v>
      </c>
      <c r="J19" s="99"/>
      <c r="K19" s="99"/>
      <c r="L19" s="98"/>
      <c r="M19" s="102"/>
      <c r="N19" s="100"/>
    </row>
    <row r="20" spans="1:14" ht="19.5" customHeight="1">
      <c r="A20" s="101"/>
      <c r="B20" s="85" t="s">
        <v>62</v>
      </c>
      <c r="C20" s="98">
        <v>2007</v>
      </c>
      <c r="D20" s="99">
        <v>500000</v>
      </c>
      <c r="E20" s="99"/>
      <c r="F20" s="99">
        <v>500000</v>
      </c>
      <c r="G20" s="99">
        <v>75000</v>
      </c>
      <c r="H20" s="99">
        <v>350000</v>
      </c>
      <c r="I20" s="99">
        <v>0</v>
      </c>
      <c r="J20" s="99"/>
      <c r="K20" s="99"/>
      <c r="L20" s="99">
        <v>75000</v>
      </c>
      <c r="M20" s="102"/>
      <c r="N20" s="100"/>
    </row>
    <row r="21" spans="1:14" ht="51" customHeight="1">
      <c r="A21" s="101"/>
      <c r="B21" s="85" t="s">
        <v>63</v>
      </c>
      <c r="C21" s="98" t="s">
        <v>64</v>
      </c>
      <c r="D21" s="99">
        <v>424062</v>
      </c>
      <c r="E21" s="99">
        <v>133223</v>
      </c>
      <c r="F21" s="99">
        <v>3000</v>
      </c>
      <c r="G21" s="99">
        <v>3000</v>
      </c>
      <c r="H21" s="99"/>
      <c r="I21" s="99"/>
      <c r="J21" s="99"/>
      <c r="K21" s="99"/>
      <c r="L21" s="99"/>
      <c r="M21" s="102">
        <v>287839</v>
      </c>
      <c r="N21" s="100"/>
    </row>
    <row r="22" spans="1:14" ht="12.75">
      <c r="A22" s="77" t="s">
        <v>37</v>
      </c>
      <c r="B22" s="362" t="s">
        <v>38</v>
      </c>
      <c r="C22" s="362" t="s">
        <v>39</v>
      </c>
      <c r="D22" s="362" t="s">
        <v>40</v>
      </c>
      <c r="E22" s="77" t="s">
        <v>41</v>
      </c>
      <c r="F22" s="362" t="s">
        <v>42</v>
      </c>
      <c r="G22" s="359" t="s">
        <v>43</v>
      </c>
      <c r="H22" s="360"/>
      <c r="I22" s="360"/>
      <c r="J22" s="360"/>
      <c r="K22" s="360"/>
      <c r="L22" s="360"/>
      <c r="M22" s="360"/>
      <c r="N22" s="361"/>
    </row>
    <row r="23" spans="1:14" ht="68.25">
      <c r="A23" s="77" t="s">
        <v>44</v>
      </c>
      <c r="B23" s="332"/>
      <c r="C23" s="332"/>
      <c r="D23" s="332"/>
      <c r="E23" s="77" t="s">
        <v>45</v>
      </c>
      <c r="F23" s="332"/>
      <c r="G23" s="77" t="s">
        <v>46</v>
      </c>
      <c r="H23" s="77" t="s">
        <v>47</v>
      </c>
      <c r="I23" s="77" t="s">
        <v>48</v>
      </c>
      <c r="J23" s="77" t="s">
        <v>49</v>
      </c>
      <c r="K23" s="77" t="s">
        <v>50</v>
      </c>
      <c r="L23" s="77" t="s">
        <v>51</v>
      </c>
      <c r="M23" s="77" t="s">
        <v>52</v>
      </c>
      <c r="N23" s="78" t="s">
        <v>53</v>
      </c>
    </row>
    <row r="24" spans="1:14" ht="30" thickBot="1">
      <c r="A24" s="103"/>
      <c r="B24" s="104" t="s">
        <v>65</v>
      </c>
      <c r="C24" s="105" t="s">
        <v>64</v>
      </c>
      <c r="D24" s="106">
        <v>280496</v>
      </c>
      <c r="E24" s="106">
        <v>57119</v>
      </c>
      <c r="F24" s="106">
        <v>1000</v>
      </c>
      <c r="G24" s="106">
        <v>1000</v>
      </c>
      <c r="H24" s="106"/>
      <c r="I24" s="106"/>
      <c r="J24" s="106"/>
      <c r="K24" s="106"/>
      <c r="L24" s="106"/>
      <c r="M24" s="107">
        <v>222377</v>
      </c>
      <c r="N24" s="108"/>
    </row>
    <row r="25" spans="1:14" ht="14.25" thickBot="1" thickTop="1">
      <c r="A25" s="109"/>
      <c r="B25" s="110" t="s">
        <v>66</v>
      </c>
      <c r="C25" s="110"/>
      <c r="D25" s="111">
        <f>D14+D13+D12</f>
        <v>3376658</v>
      </c>
      <c r="E25" s="111">
        <f aca="true" t="shared" si="1" ref="E25:N25">E14+E13+E12</f>
        <v>190342</v>
      </c>
      <c r="F25" s="111">
        <f t="shared" si="1"/>
        <v>2676100</v>
      </c>
      <c r="G25" s="111">
        <f t="shared" si="1"/>
        <v>411100</v>
      </c>
      <c r="H25" s="111">
        <f t="shared" si="1"/>
        <v>1810000</v>
      </c>
      <c r="I25" s="111">
        <f t="shared" si="1"/>
        <v>380000</v>
      </c>
      <c r="J25" s="111">
        <f t="shared" si="1"/>
        <v>0</v>
      </c>
      <c r="K25" s="111">
        <f t="shared" si="1"/>
        <v>0</v>
      </c>
      <c r="L25" s="111">
        <f t="shared" si="1"/>
        <v>75000</v>
      </c>
      <c r="M25" s="111">
        <f t="shared" si="1"/>
        <v>510216</v>
      </c>
      <c r="N25" s="111">
        <f t="shared" si="1"/>
        <v>0</v>
      </c>
    </row>
    <row r="26" spans="1:14" ht="21" thickBot="1" thickTop="1">
      <c r="A26" s="197" t="s">
        <v>143</v>
      </c>
      <c r="B26" s="158" t="s">
        <v>158</v>
      </c>
      <c r="C26" s="198">
        <v>2007</v>
      </c>
      <c r="D26" s="199">
        <v>42000</v>
      </c>
      <c r="E26" s="199"/>
      <c r="F26" s="199">
        <v>42000</v>
      </c>
      <c r="G26" s="199">
        <v>42000</v>
      </c>
      <c r="H26" s="199"/>
      <c r="I26" s="199"/>
      <c r="J26" s="199"/>
      <c r="K26" s="199"/>
      <c r="L26" s="199"/>
      <c r="M26" s="199"/>
      <c r="N26" s="199"/>
    </row>
    <row r="27" spans="1:14" ht="14.25" thickBot="1" thickTop="1">
      <c r="A27" s="109"/>
      <c r="B27" s="110" t="s">
        <v>145</v>
      </c>
      <c r="C27" s="110"/>
      <c r="D27" s="111">
        <f>D26</f>
        <v>42000</v>
      </c>
      <c r="E27" s="111">
        <f aca="true" t="shared" si="2" ref="E27:N27">E26</f>
        <v>0</v>
      </c>
      <c r="F27" s="111">
        <f t="shared" si="2"/>
        <v>42000</v>
      </c>
      <c r="G27" s="111">
        <f t="shared" si="2"/>
        <v>42000</v>
      </c>
      <c r="H27" s="111">
        <f t="shared" si="2"/>
        <v>0</v>
      </c>
      <c r="I27" s="111">
        <f t="shared" si="2"/>
        <v>0</v>
      </c>
      <c r="J27" s="111">
        <f t="shared" si="2"/>
        <v>0</v>
      </c>
      <c r="K27" s="111">
        <f t="shared" si="2"/>
        <v>0</v>
      </c>
      <c r="L27" s="111">
        <f t="shared" si="2"/>
        <v>0</v>
      </c>
      <c r="M27" s="111">
        <f t="shared" si="2"/>
        <v>0</v>
      </c>
      <c r="N27" s="111">
        <f t="shared" si="2"/>
        <v>0</v>
      </c>
    </row>
    <row r="28" spans="1:14" ht="20.25" thickTop="1">
      <c r="A28" s="86">
        <v>60016</v>
      </c>
      <c r="B28" s="85" t="s">
        <v>67</v>
      </c>
      <c r="C28" s="98">
        <v>2007</v>
      </c>
      <c r="D28" s="99">
        <v>46000</v>
      </c>
      <c r="E28" s="99"/>
      <c r="F28" s="99">
        <v>46000</v>
      </c>
      <c r="G28" s="99">
        <v>46000</v>
      </c>
      <c r="H28" s="119"/>
      <c r="I28" s="99"/>
      <c r="J28" s="99"/>
      <c r="K28" s="99">
        <v>0</v>
      </c>
      <c r="L28" s="99">
        <v>0</v>
      </c>
      <c r="M28" s="99"/>
      <c r="N28" s="99"/>
    </row>
    <row r="29" spans="1:14" ht="19.5">
      <c r="A29" s="94">
        <v>60016</v>
      </c>
      <c r="B29" s="90" t="s">
        <v>68</v>
      </c>
      <c r="C29" s="114">
        <v>2007</v>
      </c>
      <c r="D29" s="113">
        <v>200000</v>
      </c>
      <c r="E29" s="113"/>
      <c r="F29" s="112">
        <v>200000</v>
      </c>
      <c r="G29" s="113">
        <v>40000</v>
      </c>
      <c r="H29" s="113"/>
      <c r="I29" s="113"/>
      <c r="J29" s="113">
        <v>50000</v>
      </c>
      <c r="K29" s="113">
        <v>35000</v>
      </c>
      <c r="L29" s="113">
        <v>75000</v>
      </c>
      <c r="M29" s="113"/>
      <c r="N29" s="113"/>
    </row>
    <row r="30" spans="1:14" ht="12.75">
      <c r="A30" s="334" t="s">
        <v>69</v>
      </c>
      <c r="B30" s="324" t="s">
        <v>70</v>
      </c>
      <c r="C30" s="326">
        <v>2007</v>
      </c>
      <c r="D30" s="328">
        <v>4537200</v>
      </c>
      <c r="E30" s="328">
        <v>0</v>
      </c>
      <c r="F30" s="328">
        <v>4537200</v>
      </c>
      <c r="G30" s="328">
        <v>28200</v>
      </c>
      <c r="H30" s="115">
        <v>3350300</v>
      </c>
      <c r="I30" s="328">
        <v>705000</v>
      </c>
      <c r="J30" s="330"/>
      <c r="K30" s="330"/>
      <c r="L30" s="330"/>
      <c r="M30" s="316">
        <v>0</v>
      </c>
      <c r="N30" s="318"/>
    </row>
    <row r="31" spans="1:14" ht="31.5" customHeight="1">
      <c r="A31" s="323"/>
      <c r="B31" s="325"/>
      <c r="C31" s="327"/>
      <c r="D31" s="329"/>
      <c r="E31" s="329"/>
      <c r="F31" s="329"/>
      <c r="G31" s="329"/>
      <c r="H31" s="120">
        <v>453700</v>
      </c>
      <c r="I31" s="329"/>
      <c r="J31" s="331"/>
      <c r="K31" s="331"/>
      <c r="L31" s="331"/>
      <c r="M31" s="317"/>
      <c r="N31" s="319"/>
    </row>
    <row r="32" spans="1:14" ht="12.75">
      <c r="A32" s="334" t="s">
        <v>69</v>
      </c>
      <c r="B32" s="324" t="s">
        <v>71</v>
      </c>
      <c r="C32" s="326">
        <v>2007</v>
      </c>
      <c r="D32" s="328">
        <v>4068000</v>
      </c>
      <c r="E32" s="328">
        <v>48000</v>
      </c>
      <c r="F32" s="328">
        <v>4020000</v>
      </c>
      <c r="G32" s="328">
        <v>53000</v>
      </c>
      <c r="H32" s="112">
        <v>2995000</v>
      </c>
      <c r="I32" s="328">
        <v>570000</v>
      </c>
      <c r="J32" s="320"/>
      <c r="K32" s="328">
        <v>0</v>
      </c>
      <c r="L32" s="330"/>
      <c r="M32" s="316">
        <v>0</v>
      </c>
      <c r="N32" s="322"/>
    </row>
    <row r="33" spans="1:14" ht="28.5" customHeight="1">
      <c r="A33" s="323"/>
      <c r="B33" s="325"/>
      <c r="C33" s="327"/>
      <c r="D33" s="329"/>
      <c r="E33" s="329"/>
      <c r="F33" s="329"/>
      <c r="G33" s="329"/>
      <c r="H33" s="119">
        <v>402000</v>
      </c>
      <c r="I33" s="329"/>
      <c r="J33" s="321"/>
      <c r="K33" s="329"/>
      <c r="L33" s="331"/>
      <c r="M33" s="317"/>
      <c r="N33" s="227"/>
    </row>
    <row r="34" spans="1:14" ht="39">
      <c r="A34" s="121" t="s">
        <v>69</v>
      </c>
      <c r="B34" s="90" t="s">
        <v>72</v>
      </c>
      <c r="C34" s="114" t="s">
        <v>73</v>
      </c>
      <c r="D34" s="113">
        <v>95000</v>
      </c>
      <c r="E34" s="113">
        <v>48000</v>
      </c>
      <c r="F34" s="113">
        <v>47000</v>
      </c>
      <c r="G34" s="113">
        <v>47000</v>
      </c>
      <c r="H34" s="113"/>
      <c r="I34" s="92"/>
      <c r="J34" s="92"/>
      <c r="K34" s="122"/>
      <c r="L34" s="122"/>
      <c r="M34" s="123">
        <v>0</v>
      </c>
      <c r="N34" s="124"/>
    </row>
    <row r="35" spans="1:14" ht="19.5">
      <c r="A35" s="121" t="s">
        <v>69</v>
      </c>
      <c r="B35" s="90" t="s">
        <v>74</v>
      </c>
      <c r="C35" s="114" t="s">
        <v>73</v>
      </c>
      <c r="D35" s="113">
        <v>55000</v>
      </c>
      <c r="E35" s="113">
        <v>23000</v>
      </c>
      <c r="F35" s="113">
        <v>32000</v>
      </c>
      <c r="G35" s="113">
        <v>32000</v>
      </c>
      <c r="H35" s="113"/>
      <c r="I35" s="92"/>
      <c r="J35" s="92"/>
      <c r="K35" s="122"/>
      <c r="L35" s="122"/>
      <c r="M35" s="123"/>
      <c r="N35" s="124"/>
    </row>
    <row r="36" spans="1:14" ht="27" customHeight="1">
      <c r="A36" s="121" t="s">
        <v>69</v>
      </c>
      <c r="B36" s="90" t="s">
        <v>75</v>
      </c>
      <c r="C36" s="114" t="s">
        <v>73</v>
      </c>
      <c r="D36" s="113">
        <v>288000</v>
      </c>
      <c r="E36" s="113">
        <v>125000</v>
      </c>
      <c r="F36" s="113">
        <v>163000</v>
      </c>
      <c r="G36" s="113">
        <v>13000</v>
      </c>
      <c r="H36" s="113"/>
      <c r="I36" s="92">
        <v>100000</v>
      </c>
      <c r="J36" s="92"/>
      <c r="K36" s="122"/>
      <c r="L36" s="113">
        <v>50000</v>
      </c>
      <c r="M36" s="123">
        <v>0</v>
      </c>
      <c r="N36" s="124"/>
    </row>
    <row r="37" spans="1:14" ht="30" customHeight="1">
      <c r="A37" s="84" t="s">
        <v>69</v>
      </c>
      <c r="B37" s="85" t="s">
        <v>76</v>
      </c>
      <c r="C37" s="98" t="s">
        <v>73</v>
      </c>
      <c r="D37" s="99">
        <v>76000</v>
      </c>
      <c r="E37" s="99">
        <v>26000</v>
      </c>
      <c r="F37" s="99">
        <v>50000</v>
      </c>
      <c r="G37" s="99">
        <v>50000</v>
      </c>
      <c r="H37" s="99"/>
      <c r="I37" s="87"/>
      <c r="J37" s="87"/>
      <c r="K37" s="125"/>
      <c r="L37" s="125"/>
      <c r="M37" s="102">
        <v>0</v>
      </c>
      <c r="N37" s="100"/>
    </row>
    <row r="38" spans="1:14" ht="37.5" customHeight="1" thickBot="1">
      <c r="A38" s="126" t="s">
        <v>69</v>
      </c>
      <c r="B38" s="127" t="s">
        <v>77</v>
      </c>
      <c r="C38" s="128" t="s">
        <v>78</v>
      </c>
      <c r="D38" s="129">
        <v>3000000</v>
      </c>
      <c r="E38" s="129"/>
      <c r="F38" s="129">
        <v>50000</v>
      </c>
      <c r="G38" s="129">
        <v>50000</v>
      </c>
      <c r="H38" s="129"/>
      <c r="I38" s="130"/>
      <c r="J38" s="130"/>
      <c r="K38" s="131"/>
      <c r="L38" s="131"/>
      <c r="M38" s="132">
        <v>2950000</v>
      </c>
      <c r="N38" s="133"/>
    </row>
    <row r="39" spans="1:14" ht="21" customHeight="1" thickTop="1">
      <c r="A39" s="134"/>
      <c r="B39" s="135" t="s">
        <v>79</v>
      </c>
      <c r="C39" s="135"/>
      <c r="D39" s="136">
        <f>D38+D37+D36+D35+D34+D32+D30+D29+D28</f>
        <v>12365200</v>
      </c>
      <c r="E39" s="136">
        <f>E38+E37+E36+E35+E34+E32+E30+E29+E28</f>
        <v>270000</v>
      </c>
      <c r="F39" s="136">
        <f>F38+F37+F36+F35+F34+F32+F30+F29+F28</f>
        <v>9145200</v>
      </c>
      <c r="G39" s="136">
        <f>G38+G37+G36+G35+G34+G32+G30+G29+G28</f>
        <v>359200</v>
      </c>
      <c r="H39" s="136">
        <f>H38+H37+H36+H35+H34+H33+H32+H31+H30+H29+H28</f>
        <v>7201000</v>
      </c>
      <c r="I39" s="136">
        <f aca="true" t="shared" si="3" ref="I39:N39">I38+I37+I36+I35+I34+I32+I30+I29+I28</f>
        <v>1375000</v>
      </c>
      <c r="J39" s="136">
        <f t="shared" si="3"/>
        <v>50000</v>
      </c>
      <c r="K39" s="136">
        <f t="shared" si="3"/>
        <v>35000</v>
      </c>
      <c r="L39" s="136">
        <f t="shared" si="3"/>
        <v>125000</v>
      </c>
      <c r="M39" s="136">
        <f t="shared" si="3"/>
        <v>2950000</v>
      </c>
      <c r="N39" s="136">
        <f t="shared" si="3"/>
        <v>0</v>
      </c>
    </row>
    <row r="40" spans="1:14" ht="12.75">
      <c r="A40" s="77" t="s">
        <v>37</v>
      </c>
      <c r="B40" s="362" t="s">
        <v>38</v>
      </c>
      <c r="C40" s="362" t="s">
        <v>39</v>
      </c>
      <c r="D40" s="362" t="s">
        <v>40</v>
      </c>
      <c r="E40" s="77" t="s">
        <v>41</v>
      </c>
      <c r="F40" s="362" t="s">
        <v>42</v>
      </c>
      <c r="G40" s="359" t="s">
        <v>43</v>
      </c>
      <c r="H40" s="360"/>
      <c r="I40" s="360"/>
      <c r="J40" s="360"/>
      <c r="K40" s="360"/>
      <c r="L40" s="360"/>
      <c r="M40" s="360"/>
      <c r="N40" s="361"/>
    </row>
    <row r="41" spans="1:14" ht="68.25">
      <c r="A41" s="77" t="s">
        <v>44</v>
      </c>
      <c r="B41" s="332"/>
      <c r="C41" s="332"/>
      <c r="D41" s="332"/>
      <c r="E41" s="77" t="s">
        <v>45</v>
      </c>
      <c r="F41" s="332"/>
      <c r="G41" s="77" t="s">
        <v>46</v>
      </c>
      <c r="H41" s="77" t="s">
        <v>47</v>
      </c>
      <c r="I41" s="77" t="s">
        <v>48</v>
      </c>
      <c r="J41" s="77" t="s">
        <v>49</v>
      </c>
      <c r="K41" s="77" t="s">
        <v>50</v>
      </c>
      <c r="L41" s="77" t="s">
        <v>51</v>
      </c>
      <c r="M41" s="77" t="s">
        <v>52</v>
      </c>
      <c r="N41" s="78" t="s">
        <v>53</v>
      </c>
    </row>
    <row r="42" spans="1:14" ht="12.75">
      <c r="A42" s="228" t="s">
        <v>80</v>
      </c>
      <c r="B42" s="324" t="s">
        <v>81</v>
      </c>
      <c r="C42" s="326" t="s">
        <v>82</v>
      </c>
      <c r="D42" s="328">
        <v>2950094</v>
      </c>
      <c r="E42" s="328">
        <v>99003</v>
      </c>
      <c r="F42" s="328">
        <v>2184374</v>
      </c>
      <c r="G42" s="328">
        <v>305340</v>
      </c>
      <c r="H42" s="115">
        <v>1242029</v>
      </c>
      <c r="I42" s="328">
        <v>430000</v>
      </c>
      <c r="J42" s="328"/>
      <c r="K42" s="328"/>
      <c r="L42" s="328"/>
      <c r="M42" s="328">
        <v>666717</v>
      </c>
      <c r="N42" s="328"/>
    </row>
    <row r="43" spans="1:14" ht="33" customHeight="1">
      <c r="A43" s="229"/>
      <c r="B43" s="325"/>
      <c r="C43" s="327"/>
      <c r="D43" s="329"/>
      <c r="E43" s="329"/>
      <c r="F43" s="329"/>
      <c r="G43" s="329"/>
      <c r="H43" s="120">
        <v>207005</v>
      </c>
      <c r="I43" s="329"/>
      <c r="J43" s="329"/>
      <c r="K43" s="329"/>
      <c r="L43" s="329"/>
      <c r="M43" s="329"/>
      <c r="N43" s="329"/>
    </row>
    <row r="44" spans="1:14" ht="19.5">
      <c r="A44" s="334" t="s">
        <v>80</v>
      </c>
      <c r="B44" s="324" t="s">
        <v>83</v>
      </c>
      <c r="C44" s="326">
        <v>2007</v>
      </c>
      <c r="D44" s="328">
        <v>60000</v>
      </c>
      <c r="E44" s="328"/>
      <c r="F44" s="328">
        <v>60000</v>
      </c>
      <c r="G44" s="328">
        <v>6000</v>
      </c>
      <c r="H44" s="328"/>
      <c r="I44" s="328"/>
      <c r="J44" s="99"/>
      <c r="K44" s="137" t="s">
        <v>84</v>
      </c>
      <c r="L44" s="328"/>
      <c r="M44" s="328"/>
      <c r="N44" s="328"/>
    </row>
    <row r="45" spans="1:14" ht="12.75">
      <c r="A45" s="363"/>
      <c r="B45" s="364"/>
      <c r="C45" s="365"/>
      <c r="D45" s="366"/>
      <c r="E45" s="366"/>
      <c r="F45" s="366"/>
      <c r="G45" s="366"/>
      <c r="H45" s="366"/>
      <c r="I45" s="366"/>
      <c r="J45" s="99"/>
      <c r="K45" s="137">
        <v>54000</v>
      </c>
      <c r="L45" s="366"/>
      <c r="M45" s="366"/>
      <c r="N45" s="366"/>
    </row>
    <row r="46" spans="1:14" ht="13.5" thickBot="1">
      <c r="A46" s="126" t="s">
        <v>80</v>
      </c>
      <c r="B46" s="127" t="s">
        <v>144</v>
      </c>
      <c r="C46" s="128">
        <v>2007</v>
      </c>
      <c r="D46" s="129">
        <v>15000</v>
      </c>
      <c r="E46" s="129"/>
      <c r="F46" s="129">
        <v>15000</v>
      </c>
      <c r="G46" s="129">
        <v>15000</v>
      </c>
      <c r="H46" s="129"/>
      <c r="I46" s="129"/>
      <c r="J46" s="129"/>
      <c r="K46" s="200"/>
      <c r="L46" s="129"/>
      <c r="M46" s="129"/>
      <c r="N46" s="129"/>
    </row>
    <row r="47" spans="1:14" ht="14.25" thickBot="1" thickTop="1">
      <c r="A47" s="109"/>
      <c r="B47" s="110" t="s">
        <v>85</v>
      </c>
      <c r="C47" s="110"/>
      <c r="D47" s="111">
        <f>D46+D44+D42</f>
        <v>3025094</v>
      </c>
      <c r="E47" s="111">
        <f>E46+E44+E42</f>
        <v>99003</v>
      </c>
      <c r="F47" s="111">
        <f>F46+F44+F42</f>
        <v>2259374</v>
      </c>
      <c r="G47" s="111">
        <f>G46+G44+G42</f>
        <v>326340</v>
      </c>
      <c r="H47" s="111">
        <f>H46+H44+H43+H42</f>
        <v>1449034</v>
      </c>
      <c r="I47" s="111">
        <f>I46+I44+I42</f>
        <v>430000</v>
      </c>
      <c r="J47" s="111">
        <f>J46+J45+J42</f>
        <v>0</v>
      </c>
      <c r="K47" s="111">
        <f>K46+K45+K42</f>
        <v>54000</v>
      </c>
      <c r="L47" s="111">
        <f>L46+L44+L42</f>
        <v>0</v>
      </c>
      <c r="M47" s="111">
        <f>M46+M44+M42</f>
        <v>666717</v>
      </c>
      <c r="N47" s="111">
        <f>N46+N44+N42</f>
        <v>0</v>
      </c>
    </row>
    <row r="48" spans="1:14" ht="20.25" thickTop="1">
      <c r="A48" s="138" t="s">
        <v>86</v>
      </c>
      <c r="B48" s="85" t="s">
        <v>87</v>
      </c>
      <c r="C48" s="98" t="s">
        <v>73</v>
      </c>
      <c r="D48" s="99">
        <v>75000</v>
      </c>
      <c r="E48" s="99">
        <v>10000</v>
      </c>
      <c r="F48" s="99">
        <v>65000</v>
      </c>
      <c r="G48" s="99">
        <v>65000</v>
      </c>
      <c r="H48" s="99"/>
      <c r="I48" s="99"/>
      <c r="J48" s="99"/>
      <c r="K48" s="99"/>
      <c r="L48" s="99">
        <v>0</v>
      </c>
      <c r="M48" s="99">
        <v>0</v>
      </c>
      <c r="N48" s="99"/>
    </row>
    <row r="49" spans="1:14" ht="12.75">
      <c r="A49" s="228" t="s">
        <v>86</v>
      </c>
      <c r="B49" s="324" t="s">
        <v>88</v>
      </c>
      <c r="C49" s="326">
        <v>2007</v>
      </c>
      <c r="D49" s="328">
        <v>150000</v>
      </c>
      <c r="E49" s="328"/>
      <c r="F49" s="328">
        <v>20000</v>
      </c>
      <c r="G49" s="328">
        <v>20000</v>
      </c>
      <c r="H49" s="328"/>
      <c r="I49" s="328">
        <v>0</v>
      </c>
      <c r="J49" s="328"/>
      <c r="K49" s="112" t="s">
        <v>5</v>
      </c>
      <c r="L49" s="328"/>
      <c r="M49" s="328">
        <v>130000</v>
      </c>
      <c r="N49" s="328"/>
    </row>
    <row r="50" spans="1:14" ht="13.5" thickBot="1">
      <c r="A50" s="367"/>
      <c r="B50" s="368"/>
      <c r="C50" s="369"/>
      <c r="D50" s="370"/>
      <c r="E50" s="370"/>
      <c r="F50" s="370"/>
      <c r="G50" s="370"/>
      <c r="H50" s="370"/>
      <c r="I50" s="370"/>
      <c r="J50" s="370"/>
      <c r="K50" s="106">
        <v>0</v>
      </c>
      <c r="L50" s="370"/>
      <c r="M50" s="370"/>
      <c r="N50" s="370"/>
    </row>
    <row r="51" spans="1:14" ht="14.25" thickBot="1" thickTop="1">
      <c r="A51" s="109"/>
      <c r="B51" s="110" t="s">
        <v>89</v>
      </c>
      <c r="C51" s="139"/>
      <c r="D51" s="140">
        <f>SUM(D48:D49)</f>
        <v>225000</v>
      </c>
      <c r="E51" s="140">
        <f aca="true" t="shared" si="4" ref="E51:N51">SUM(E48:E50)</f>
        <v>10000</v>
      </c>
      <c r="F51" s="140">
        <f>SUM(F48:F49)</f>
        <v>85000</v>
      </c>
      <c r="G51" s="140">
        <f>SUM(G48:G49)</f>
        <v>85000</v>
      </c>
      <c r="H51" s="140">
        <f t="shared" si="4"/>
        <v>0</v>
      </c>
      <c r="I51" s="140">
        <f>SUM(I48:I49)</f>
        <v>0</v>
      </c>
      <c r="J51" s="140"/>
      <c r="K51" s="140">
        <f t="shared" si="4"/>
        <v>0</v>
      </c>
      <c r="L51" s="140">
        <f t="shared" si="4"/>
        <v>0</v>
      </c>
      <c r="M51" s="140">
        <f t="shared" si="4"/>
        <v>130000</v>
      </c>
      <c r="N51" s="140">
        <f t="shared" si="4"/>
        <v>0</v>
      </c>
    </row>
    <row r="52" spans="1:14" ht="13.5" thickTop="1">
      <c r="A52" s="141" t="s">
        <v>90</v>
      </c>
      <c r="B52" s="142" t="s">
        <v>91</v>
      </c>
      <c r="C52" s="143">
        <v>2007</v>
      </c>
      <c r="D52" s="144">
        <v>495000</v>
      </c>
      <c r="E52" s="144"/>
      <c r="F52" s="144">
        <v>495000</v>
      </c>
      <c r="G52" s="144">
        <v>495000</v>
      </c>
      <c r="H52" s="144"/>
      <c r="I52" s="144"/>
      <c r="J52" s="144"/>
      <c r="K52" s="144"/>
      <c r="L52" s="144"/>
      <c r="M52" s="144"/>
      <c r="N52" s="144"/>
    </row>
    <row r="53" spans="1:14" ht="13.5" thickBot="1">
      <c r="A53" s="116" t="s">
        <v>90</v>
      </c>
      <c r="B53" s="117" t="s">
        <v>92</v>
      </c>
      <c r="C53" s="118">
        <v>2007</v>
      </c>
      <c r="D53" s="119">
        <v>20000</v>
      </c>
      <c r="E53" s="119"/>
      <c r="F53" s="119">
        <v>20000</v>
      </c>
      <c r="G53" s="119">
        <v>20000</v>
      </c>
      <c r="H53" s="119"/>
      <c r="I53" s="119"/>
      <c r="J53" s="119"/>
      <c r="K53" s="119"/>
      <c r="L53" s="119"/>
      <c r="M53" s="119"/>
      <c r="N53" s="119"/>
    </row>
    <row r="54" spans="1:14" ht="14.25" thickBot="1" thickTop="1">
      <c r="A54" s="145"/>
      <c r="B54" s="139" t="s">
        <v>93</v>
      </c>
      <c r="C54" s="139"/>
      <c r="D54" s="140">
        <f>D53+D52</f>
        <v>515000</v>
      </c>
      <c r="E54" s="140">
        <f aca="true" t="shared" si="5" ref="E54:N54">E53+E52</f>
        <v>0</v>
      </c>
      <c r="F54" s="140">
        <f t="shared" si="5"/>
        <v>515000</v>
      </c>
      <c r="G54" s="140">
        <f t="shared" si="5"/>
        <v>515000</v>
      </c>
      <c r="H54" s="140">
        <f t="shared" si="5"/>
        <v>0</v>
      </c>
      <c r="I54" s="140">
        <f t="shared" si="5"/>
        <v>0</v>
      </c>
      <c r="J54" s="140">
        <f t="shared" si="5"/>
        <v>0</v>
      </c>
      <c r="K54" s="140">
        <f t="shared" si="5"/>
        <v>0</v>
      </c>
      <c r="L54" s="140">
        <f t="shared" si="5"/>
        <v>0</v>
      </c>
      <c r="M54" s="140">
        <f t="shared" si="5"/>
        <v>0</v>
      </c>
      <c r="N54" s="140">
        <f t="shared" si="5"/>
        <v>0</v>
      </c>
    </row>
    <row r="55" spans="1:14" ht="13.5" thickTop="1">
      <c r="A55" s="146">
        <v>80101</v>
      </c>
      <c r="B55" s="147" t="s">
        <v>94</v>
      </c>
      <c r="C55" s="148"/>
      <c r="D55" s="149">
        <v>11000</v>
      </c>
      <c r="E55" s="149"/>
      <c r="F55" s="149">
        <v>11000</v>
      </c>
      <c r="G55" s="149">
        <v>11000</v>
      </c>
      <c r="H55" s="149"/>
      <c r="I55" s="149"/>
      <c r="J55" s="149"/>
      <c r="K55" s="149"/>
      <c r="L55" s="149"/>
      <c r="M55" s="149"/>
      <c r="N55" s="149"/>
    </row>
    <row r="56" spans="1:14" ht="12.75">
      <c r="A56" s="91"/>
      <c r="B56" s="150" t="s">
        <v>95</v>
      </c>
      <c r="C56" s="114"/>
      <c r="D56" s="113">
        <v>29000</v>
      </c>
      <c r="E56" s="113">
        <v>12000</v>
      </c>
      <c r="F56" s="113">
        <v>17000</v>
      </c>
      <c r="G56" s="113">
        <v>17000</v>
      </c>
      <c r="H56" s="113"/>
      <c r="I56" s="113"/>
      <c r="J56" s="113"/>
      <c r="K56" s="113"/>
      <c r="L56" s="113"/>
      <c r="M56" s="113"/>
      <c r="N56" s="113"/>
    </row>
    <row r="57" spans="1:14" ht="12.75">
      <c r="A57" s="91"/>
      <c r="B57" s="150" t="s">
        <v>159</v>
      </c>
      <c r="C57" s="114">
        <v>2007</v>
      </c>
      <c r="D57" s="113">
        <v>5500</v>
      </c>
      <c r="E57" s="113"/>
      <c r="F57" s="113">
        <v>5500</v>
      </c>
      <c r="G57" s="113">
        <v>5500</v>
      </c>
      <c r="H57" s="113"/>
      <c r="I57" s="113"/>
      <c r="J57" s="113"/>
      <c r="K57" s="113"/>
      <c r="L57" s="113"/>
      <c r="M57" s="113"/>
      <c r="N57" s="113"/>
    </row>
    <row r="58" spans="1:14" ht="19.5">
      <c r="A58" s="86">
        <v>80110</v>
      </c>
      <c r="B58" s="85" t="s">
        <v>96</v>
      </c>
      <c r="C58" s="98" t="s">
        <v>73</v>
      </c>
      <c r="D58" s="99">
        <v>92000</v>
      </c>
      <c r="E58" s="99">
        <v>35000</v>
      </c>
      <c r="F58" s="99">
        <v>57000</v>
      </c>
      <c r="G58" s="99">
        <v>57000</v>
      </c>
      <c r="H58" s="151"/>
      <c r="I58" s="151"/>
      <c r="J58" s="151"/>
      <c r="K58" s="99"/>
      <c r="L58" s="99"/>
      <c r="M58" s="152"/>
      <c r="N58" s="100"/>
    </row>
    <row r="59" spans="1:14" ht="12.75">
      <c r="A59" s="86"/>
      <c r="B59" s="85" t="s">
        <v>97</v>
      </c>
      <c r="C59" s="98"/>
      <c r="D59" s="99">
        <v>20000</v>
      </c>
      <c r="E59" s="99"/>
      <c r="F59" s="99">
        <v>20000</v>
      </c>
      <c r="G59" s="99">
        <v>20000</v>
      </c>
      <c r="H59" s="151"/>
      <c r="I59" s="151"/>
      <c r="J59" s="151"/>
      <c r="K59" s="99"/>
      <c r="L59" s="99"/>
      <c r="M59" s="152"/>
      <c r="N59" s="100"/>
    </row>
    <row r="60" spans="1:14" ht="20.25" thickBot="1">
      <c r="A60" s="185"/>
      <c r="B60" s="127" t="s">
        <v>160</v>
      </c>
      <c r="C60" s="128">
        <v>2007</v>
      </c>
      <c r="D60" s="129">
        <v>13500</v>
      </c>
      <c r="E60" s="129"/>
      <c r="F60" s="129">
        <v>13500</v>
      </c>
      <c r="G60" s="129">
        <v>13500</v>
      </c>
      <c r="H60" s="186"/>
      <c r="I60" s="186"/>
      <c r="J60" s="186"/>
      <c r="K60" s="129"/>
      <c r="L60" s="129"/>
      <c r="M60" s="187"/>
      <c r="N60" s="133"/>
    </row>
    <row r="61" spans="1:14" ht="14.25" thickBot="1" thickTop="1">
      <c r="A61" s="110"/>
      <c r="B61" s="110" t="s">
        <v>98</v>
      </c>
      <c r="C61" s="153"/>
      <c r="D61" s="154">
        <f>D60+D59+D58+D57+D56+D55</f>
        <v>171000</v>
      </c>
      <c r="E61" s="154">
        <f aca="true" t="shared" si="6" ref="E61:N61">E60+E59+E58+E57+E56+E55</f>
        <v>47000</v>
      </c>
      <c r="F61" s="154">
        <f t="shared" si="6"/>
        <v>124000</v>
      </c>
      <c r="G61" s="154">
        <f t="shared" si="6"/>
        <v>124000</v>
      </c>
      <c r="H61" s="154">
        <f t="shared" si="6"/>
        <v>0</v>
      </c>
      <c r="I61" s="154">
        <f t="shared" si="6"/>
        <v>0</v>
      </c>
      <c r="J61" s="154">
        <f t="shared" si="6"/>
        <v>0</v>
      </c>
      <c r="K61" s="154">
        <f t="shared" si="6"/>
        <v>0</v>
      </c>
      <c r="L61" s="154">
        <f t="shared" si="6"/>
        <v>0</v>
      </c>
      <c r="M61" s="154">
        <f t="shared" si="6"/>
        <v>0</v>
      </c>
      <c r="N61" s="154">
        <f t="shared" si="6"/>
        <v>0</v>
      </c>
    </row>
    <row r="62" spans="1:14" ht="13.5" thickTop="1">
      <c r="A62" s="91">
        <v>85154</v>
      </c>
      <c r="B62" s="155" t="s">
        <v>99</v>
      </c>
      <c r="C62" s="114">
        <v>2007</v>
      </c>
      <c r="D62" s="113">
        <v>5000</v>
      </c>
      <c r="E62" s="113">
        <v>0</v>
      </c>
      <c r="F62" s="113">
        <v>5000</v>
      </c>
      <c r="G62" s="113">
        <v>5000</v>
      </c>
      <c r="H62" s="113"/>
      <c r="I62" s="113">
        <v>0</v>
      </c>
      <c r="J62" s="113"/>
      <c r="K62" s="156"/>
      <c r="L62" s="156"/>
      <c r="M62" s="123"/>
      <c r="N62" s="156"/>
    </row>
    <row r="63" spans="1:14" ht="30" thickBot="1">
      <c r="A63" s="86">
        <v>85195</v>
      </c>
      <c r="B63" s="137" t="s">
        <v>146</v>
      </c>
      <c r="C63" s="98">
        <v>2007</v>
      </c>
      <c r="D63" s="99">
        <v>17000</v>
      </c>
      <c r="E63" s="99"/>
      <c r="F63" s="99">
        <v>17000</v>
      </c>
      <c r="G63" s="99">
        <v>17000</v>
      </c>
      <c r="H63" s="99"/>
      <c r="I63" s="99"/>
      <c r="J63" s="99"/>
      <c r="K63" s="151"/>
      <c r="L63" s="151"/>
      <c r="M63" s="102"/>
      <c r="N63" s="151"/>
    </row>
    <row r="64" spans="1:14" ht="24" customHeight="1" thickBot="1" thickTop="1">
      <c r="A64" s="157"/>
      <c r="B64" s="110" t="s">
        <v>100</v>
      </c>
      <c r="C64" s="139"/>
      <c r="D64" s="140">
        <f>D63+D62</f>
        <v>22000</v>
      </c>
      <c r="E64" s="140">
        <f aca="true" t="shared" si="7" ref="E64:N64">E63+E62</f>
        <v>0</v>
      </c>
      <c r="F64" s="140">
        <f t="shared" si="7"/>
        <v>22000</v>
      </c>
      <c r="G64" s="140">
        <f t="shared" si="7"/>
        <v>22000</v>
      </c>
      <c r="H64" s="140">
        <f t="shared" si="7"/>
        <v>0</v>
      </c>
      <c r="I64" s="140">
        <f t="shared" si="7"/>
        <v>0</v>
      </c>
      <c r="J64" s="140">
        <f t="shared" si="7"/>
        <v>0</v>
      </c>
      <c r="K64" s="140">
        <f t="shared" si="7"/>
        <v>0</v>
      </c>
      <c r="L64" s="140">
        <f t="shared" si="7"/>
        <v>0</v>
      </c>
      <c r="M64" s="140">
        <f t="shared" si="7"/>
        <v>0</v>
      </c>
      <c r="N64" s="140">
        <f t="shared" si="7"/>
        <v>0</v>
      </c>
    </row>
    <row r="65" spans="1:14" ht="13.5" thickTop="1">
      <c r="A65" s="77" t="s">
        <v>37</v>
      </c>
      <c r="B65" s="362" t="s">
        <v>38</v>
      </c>
      <c r="C65" s="362" t="s">
        <v>39</v>
      </c>
      <c r="D65" s="362" t="s">
        <v>40</v>
      </c>
      <c r="E65" s="77" t="s">
        <v>41</v>
      </c>
      <c r="F65" s="362" t="s">
        <v>42</v>
      </c>
      <c r="G65" s="359" t="s">
        <v>43</v>
      </c>
      <c r="H65" s="360"/>
      <c r="I65" s="360"/>
      <c r="J65" s="360"/>
      <c r="K65" s="360"/>
      <c r="L65" s="360"/>
      <c r="M65" s="360"/>
      <c r="N65" s="361"/>
    </row>
    <row r="66" spans="1:14" ht="69" thickBot="1">
      <c r="A66" s="77" t="s">
        <v>44</v>
      </c>
      <c r="B66" s="332"/>
      <c r="C66" s="332"/>
      <c r="D66" s="332"/>
      <c r="E66" s="77" t="s">
        <v>45</v>
      </c>
      <c r="F66" s="332"/>
      <c r="G66" s="77" t="s">
        <v>46</v>
      </c>
      <c r="H66" s="77" t="s">
        <v>47</v>
      </c>
      <c r="I66" s="77" t="s">
        <v>48</v>
      </c>
      <c r="J66" s="77" t="s">
        <v>49</v>
      </c>
      <c r="K66" s="77" t="s">
        <v>50</v>
      </c>
      <c r="L66" s="77" t="s">
        <v>51</v>
      </c>
      <c r="M66" s="77" t="s">
        <v>52</v>
      </c>
      <c r="N66" s="78" t="s">
        <v>53</v>
      </c>
    </row>
    <row r="67" spans="1:14" ht="27.75" customHeight="1" thickTop="1">
      <c r="A67" s="371" t="s">
        <v>101</v>
      </c>
      <c r="B67" s="372" t="s">
        <v>102</v>
      </c>
      <c r="C67" s="373">
        <v>2007</v>
      </c>
      <c r="D67" s="374">
        <v>4527800</v>
      </c>
      <c r="E67" s="374"/>
      <c r="F67" s="374">
        <v>4527800</v>
      </c>
      <c r="G67" s="374">
        <v>105500</v>
      </c>
      <c r="H67" s="159">
        <v>2624500</v>
      </c>
      <c r="I67" s="159" t="s">
        <v>103</v>
      </c>
      <c r="J67" s="374"/>
      <c r="K67" s="374"/>
      <c r="L67" s="374"/>
      <c r="M67" s="374"/>
      <c r="N67" s="374"/>
    </row>
    <row r="68" spans="1:14" ht="12.75">
      <c r="A68" s="323"/>
      <c r="B68" s="325"/>
      <c r="C68" s="327"/>
      <c r="D68" s="329"/>
      <c r="E68" s="329"/>
      <c r="F68" s="329"/>
      <c r="G68" s="329"/>
      <c r="H68" s="119">
        <v>437800</v>
      </c>
      <c r="I68" s="119">
        <v>1360000</v>
      </c>
      <c r="J68" s="329"/>
      <c r="K68" s="329"/>
      <c r="L68" s="329"/>
      <c r="M68" s="329"/>
      <c r="N68" s="329"/>
    </row>
    <row r="69" spans="1:14" ht="21.75" customHeight="1">
      <c r="A69" s="334" t="s">
        <v>101</v>
      </c>
      <c r="B69" s="324" t="s">
        <v>104</v>
      </c>
      <c r="C69" s="326">
        <v>2007</v>
      </c>
      <c r="D69" s="328">
        <v>1498500</v>
      </c>
      <c r="E69" s="328"/>
      <c r="F69" s="328">
        <v>1498500</v>
      </c>
      <c r="G69" s="328">
        <v>32200</v>
      </c>
      <c r="H69" s="112">
        <v>1116300</v>
      </c>
      <c r="I69" s="112" t="s">
        <v>103</v>
      </c>
      <c r="J69" s="328"/>
      <c r="K69" s="328"/>
      <c r="L69" s="328"/>
      <c r="M69" s="328"/>
      <c r="N69" s="328"/>
    </row>
    <row r="70" spans="1:14" ht="31.5" customHeight="1">
      <c r="A70" s="323"/>
      <c r="B70" s="325"/>
      <c r="C70" s="327"/>
      <c r="D70" s="329"/>
      <c r="E70" s="329"/>
      <c r="F70" s="329"/>
      <c r="G70" s="329"/>
      <c r="H70" s="119">
        <v>150000</v>
      </c>
      <c r="I70" s="119">
        <v>200000</v>
      </c>
      <c r="J70" s="329"/>
      <c r="K70" s="329"/>
      <c r="L70" s="329"/>
      <c r="M70" s="329"/>
      <c r="N70" s="329"/>
    </row>
    <row r="71" spans="1:14" ht="19.5">
      <c r="A71" s="121" t="s">
        <v>101</v>
      </c>
      <c r="B71" s="90" t="s">
        <v>105</v>
      </c>
      <c r="C71" s="114">
        <v>2007</v>
      </c>
      <c r="D71" s="113">
        <v>100000</v>
      </c>
      <c r="E71" s="113"/>
      <c r="F71" s="113">
        <v>100000</v>
      </c>
      <c r="G71" s="113">
        <v>20000</v>
      </c>
      <c r="H71" s="113"/>
      <c r="I71" s="113">
        <v>80000</v>
      </c>
      <c r="J71" s="113"/>
      <c r="K71" s="113"/>
      <c r="L71" s="113"/>
      <c r="M71" s="113"/>
      <c r="N71" s="113"/>
    </row>
    <row r="72" spans="1:14" ht="12.75">
      <c r="A72" s="375" t="s">
        <v>101</v>
      </c>
      <c r="B72" s="324" t="s">
        <v>106</v>
      </c>
      <c r="C72" s="326" t="s">
        <v>73</v>
      </c>
      <c r="D72" s="328">
        <v>430000</v>
      </c>
      <c r="E72" s="328">
        <v>110000</v>
      </c>
      <c r="F72" s="328">
        <v>320000</v>
      </c>
      <c r="G72" s="328">
        <v>40000</v>
      </c>
      <c r="H72" s="328"/>
      <c r="I72" s="99" t="s">
        <v>107</v>
      </c>
      <c r="J72" s="99"/>
      <c r="K72" s="99" t="s">
        <v>108</v>
      </c>
      <c r="L72" s="99"/>
      <c r="M72" s="99"/>
      <c r="N72" s="99"/>
    </row>
    <row r="73" spans="1:14" ht="13.5" thickBot="1">
      <c r="A73" s="376"/>
      <c r="B73" s="368"/>
      <c r="C73" s="369"/>
      <c r="D73" s="370"/>
      <c r="E73" s="370"/>
      <c r="F73" s="370"/>
      <c r="G73" s="370"/>
      <c r="H73" s="370"/>
      <c r="I73" s="106">
        <v>100000</v>
      </c>
      <c r="J73" s="106"/>
      <c r="K73" s="106">
        <v>180000</v>
      </c>
      <c r="L73" s="106"/>
      <c r="M73" s="106">
        <v>0</v>
      </c>
      <c r="N73" s="106"/>
    </row>
    <row r="74" spans="1:14" ht="21" thickBot="1" thickTop="1">
      <c r="A74" s="160" t="s">
        <v>109</v>
      </c>
      <c r="B74" s="104" t="s">
        <v>110</v>
      </c>
      <c r="C74" s="105" t="s">
        <v>73</v>
      </c>
      <c r="D74" s="106">
        <v>48000</v>
      </c>
      <c r="E74" s="106">
        <v>26000</v>
      </c>
      <c r="F74" s="106">
        <v>22000</v>
      </c>
      <c r="G74" s="106">
        <v>22000</v>
      </c>
      <c r="H74" s="106"/>
      <c r="I74" s="106"/>
      <c r="J74" s="106"/>
      <c r="K74" s="106"/>
      <c r="L74" s="106"/>
      <c r="M74" s="106"/>
      <c r="N74" s="106"/>
    </row>
    <row r="75" spans="1:14" ht="14.25" thickBot="1" thickTop="1">
      <c r="A75" s="161"/>
      <c r="B75" s="110" t="s">
        <v>111</v>
      </c>
      <c r="C75" s="139"/>
      <c r="D75" s="140">
        <f>D74+D72+D71+D69+D67</f>
        <v>6604300</v>
      </c>
      <c r="E75" s="140">
        <f>E74+E72+E71+E69+E67</f>
        <v>136000</v>
      </c>
      <c r="F75" s="140">
        <f>F74+F72+F71+F69+F67</f>
        <v>6468300</v>
      </c>
      <c r="G75" s="140">
        <f>G74+G72+G71+G69+G67</f>
        <v>219700</v>
      </c>
      <c r="H75" s="140">
        <f>H74+H72+H71+H70+H69+H68+H67</f>
        <v>4328600</v>
      </c>
      <c r="I75" s="140">
        <f>I74+I73+I71+I70+I68</f>
        <v>1740000</v>
      </c>
      <c r="J75" s="140">
        <f>J74+J73+J71+J69+J67</f>
        <v>0</v>
      </c>
      <c r="K75" s="140">
        <f>K74+K73+K71+K69+K67</f>
        <v>180000</v>
      </c>
      <c r="L75" s="140">
        <f>L74+L73+L71+L69+L67</f>
        <v>0</v>
      </c>
      <c r="M75" s="140">
        <f>M74+M73+M71+M69+M67</f>
        <v>0</v>
      </c>
      <c r="N75" s="140">
        <f>N74+N73+N71+N69+N67</f>
        <v>0</v>
      </c>
    </row>
    <row r="76" spans="1:14" ht="14.25" thickBot="1" thickTop="1">
      <c r="A76" s="162" t="s">
        <v>112</v>
      </c>
      <c r="B76" s="163" t="s">
        <v>113</v>
      </c>
      <c r="C76" s="164" t="s">
        <v>114</v>
      </c>
      <c r="D76" s="165">
        <v>590000</v>
      </c>
      <c r="E76" s="165">
        <v>28000</v>
      </c>
      <c r="F76" s="165">
        <v>200000</v>
      </c>
      <c r="G76" s="165">
        <v>200000</v>
      </c>
      <c r="H76" s="165"/>
      <c r="I76" s="165"/>
      <c r="J76" s="165"/>
      <c r="K76" s="165"/>
      <c r="L76" s="165"/>
      <c r="M76" s="165">
        <v>362000</v>
      </c>
      <c r="N76" s="165"/>
    </row>
    <row r="77" spans="1:14" ht="14.25" thickBot="1" thickTop="1">
      <c r="A77" s="161"/>
      <c r="B77" s="110" t="s">
        <v>115</v>
      </c>
      <c r="C77" s="139"/>
      <c r="D77" s="140">
        <f>D76</f>
        <v>590000</v>
      </c>
      <c r="E77" s="140">
        <f aca="true" t="shared" si="8" ref="E77:N77">E76</f>
        <v>28000</v>
      </c>
      <c r="F77" s="140">
        <f t="shared" si="8"/>
        <v>200000</v>
      </c>
      <c r="G77" s="140">
        <f t="shared" si="8"/>
        <v>200000</v>
      </c>
      <c r="H77" s="140">
        <f t="shared" si="8"/>
        <v>0</v>
      </c>
      <c r="I77" s="140">
        <f t="shared" si="8"/>
        <v>0</v>
      </c>
      <c r="J77" s="140">
        <f t="shared" si="8"/>
        <v>0</v>
      </c>
      <c r="K77" s="140">
        <f t="shared" si="8"/>
        <v>0</v>
      </c>
      <c r="L77" s="140">
        <f t="shared" si="8"/>
        <v>0</v>
      </c>
      <c r="M77" s="140">
        <f t="shared" si="8"/>
        <v>362000</v>
      </c>
      <c r="N77" s="140">
        <f t="shared" si="8"/>
        <v>0</v>
      </c>
    </row>
    <row r="78" spans="1:14" ht="14.25" thickBot="1" thickTop="1">
      <c r="A78" s="162" t="s">
        <v>147</v>
      </c>
      <c r="B78" s="163" t="s">
        <v>162</v>
      </c>
      <c r="C78" s="164">
        <v>2007</v>
      </c>
      <c r="D78" s="165">
        <v>14000</v>
      </c>
      <c r="E78" s="165"/>
      <c r="F78" s="165">
        <v>14000</v>
      </c>
      <c r="G78" s="165">
        <v>14000</v>
      </c>
      <c r="H78" s="165"/>
      <c r="I78" s="165"/>
      <c r="J78" s="165"/>
      <c r="K78" s="165"/>
      <c r="L78" s="165"/>
      <c r="M78" s="165"/>
      <c r="N78" s="165"/>
    </row>
    <row r="79" spans="1:14" ht="14.25" thickBot="1" thickTop="1">
      <c r="A79" s="161"/>
      <c r="B79" s="110" t="s">
        <v>161</v>
      </c>
      <c r="C79" s="139"/>
      <c r="D79" s="140">
        <f>D78</f>
        <v>14000</v>
      </c>
      <c r="E79" s="140">
        <f aca="true" t="shared" si="9" ref="E79:N79">E78</f>
        <v>0</v>
      </c>
      <c r="F79" s="140">
        <f t="shared" si="9"/>
        <v>14000</v>
      </c>
      <c r="G79" s="140">
        <f t="shared" si="9"/>
        <v>14000</v>
      </c>
      <c r="H79" s="140">
        <f t="shared" si="9"/>
        <v>0</v>
      </c>
      <c r="I79" s="140">
        <f t="shared" si="9"/>
        <v>0</v>
      </c>
      <c r="J79" s="140">
        <f t="shared" si="9"/>
        <v>0</v>
      </c>
      <c r="K79" s="140">
        <f t="shared" si="9"/>
        <v>0</v>
      </c>
      <c r="L79" s="140">
        <f t="shared" si="9"/>
        <v>0</v>
      </c>
      <c r="M79" s="140">
        <f t="shared" si="9"/>
        <v>0</v>
      </c>
      <c r="N79" s="140">
        <f t="shared" si="9"/>
        <v>0</v>
      </c>
    </row>
    <row r="80" spans="1:14" ht="14.25" thickBot="1" thickTop="1">
      <c r="A80" s="166"/>
      <c r="B80" s="167" t="s">
        <v>116</v>
      </c>
      <c r="C80" s="167"/>
      <c r="D80" s="168">
        <f>D79+D77+D75+D64+D61+D54+D51+D47+D39+D27+D25</f>
        <v>26950252</v>
      </c>
      <c r="E80" s="168">
        <f aca="true" t="shared" si="10" ref="E80:N80">E79+E77+E75+E64+E61+E54+E51+E47+E39+E27+E25</f>
        <v>780345</v>
      </c>
      <c r="F80" s="168">
        <f t="shared" si="10"/>
        <v>21550974</v>
      </c>
      <c r="G80" s="168">
        <f t="shared" si="10"/>
        <v>2318340</v>
      </c>
      <c r="H80" s="168">
        <f t="shared" si="10"/>
        <v>14788634</v>
      </c>
      <c r="I80" s="168">
        <f t="shared" si="10"/>
        <v>3925000</v>
      </c>
      <c r="J80" s="168">
        <f t="shared" si="10"/>
        <v>50000</v>
      </c>
      <c r="K80" s="168">
        <f t="shared" si="10"/>
        <v>269000</v>
      </c>
      <c r="L80" s="168">
        <f t="shared" si="10"/>
        <v>200000</v>
      </c>
      <c r="M80" s="168">
        <f t="shared" si="10"/>
        <v>4618933</v>
      </c>
      <c r="N80" s="168">
        <f t="shared" si="10"/>
        <v>0</v>
      </c>
    </row>
    <row r="81" ht="13.5" thickTop="1"/>
  </sheetData>
  <mergeCells count="117">
    <mergeCell ref="E69:E70"/>
    <mergeCell ref="E72:E73"/>
    <mergeCell ref="F72:F73"/>
    <mergeCell ref="G72:G73"/>
    <mergeCell ref="H72:H73"/>
    <mergeCell ref="A72:A73"/>
    <mergeCell ref="B72:B73"/>
    <mergeCell ref="C72:C73"/>
    <mergeCell ref="D72:D73"/>
    <mergeCell ref="G69:G70"/>
    <mergeCell ref="J69:J70"/>
    <mergeCell ref="L67:L68"/>
    <mergeCell ref="K69:K70"/>
    <mergeCell ref="M67:M68"/>
    <mergeCell ref="N67:N68"/>
    <mergeCell ref="A69:A70"/>
    <mergeCell ref="B69:B70"/>
    <mergeCell ref="C69:C70"/>
    <mergeCell ref="D69:D70"/>
    <mergeCell ref="L69:L70"/>
    <mergeCell ref="M69:M70"/>
    <mergeCell ref="N69:N70"/>
    <mergeCell ref="F69:F70"/>
    <mergeCell ref="N49:N50"/>
    <mergeCell ref="A67:A68"/>
    <mergeCell ref="B67:B68"/>
    <mergeCell ref="C67:C68"/>
    <mergeCell ref="D67:D68"/>
    <mergeCell ref="E67:E68"/>
    <mergeCell ref="F67:F68"/>
    <mergeCell ref="G67:G68"/>
    <mergeCell ref="J67:J68"/>
    <mergeCell ref="K67:K68"/>
    <mergeCell ref="I49:I50"/>
    <mergeCell ref="J49:J50"/>
    <mergeCell ref="L49:L50"/>
    <mergeCell ref="M49:M50"/>
    <mergeCell ref="E49:E50"/>
    <mergeCell ref="F49:F50"/>
    <mergeCell ref="G49:G50"/>
    <mergeCell ref="H49:H50"/>
    <mergeCell ref="A49:A50"/>
    <mergeCell ref="B49:B50"/>
    <mergeCell ref="C49:C50"/>
    <mergeCell ref="D49:D50"/>
    <mergeCell ref="I44:I45"/>
    <mergeCell ref="L44:L45"/>
    <mergeCell ref="M44:M45"/>
    <mergeCell ref="N44:N45"/>
    <mergeCell ref="E44:E45"/>
    <mergeCell ref="F44:F45"/>
    <mergeCell ref="G44:G45"/>
    <mergeCell ref="H44:H45"/>
    <mergeCell ref="A44:A45"/>
    <mergeCell ref="B44:B45"/>
    <mergeCell ref="C44:C45"/>
    <mergeCell ref="D44:D45"/>
    <mergeCell ref="K42:K43"/>
    <mergeCell ref="L42:L43"/>
    <mergeCell ref="M42:M43"/>
    <mergeCell ref="N42:N43"/>
    <mergeCell ref="N32:N33"/>
    <mergeCell ref="A42:A43"/>
    <mergeCell ref="B42:B43"/>
    <mergeCell ref="C42:C43"/>
    <mergeCell ref="D42:D43"/>
    <mergeCell ref="E42:E43"/>
    <mergeCell ref="F42:F43"/>
    <mergeCell ref="G42:G43"/>
    <mergeCell ref="I42:I43"/>
    <mergeCell ref="J42:J43"/>
    <mergeCell ref="J32:J33"/>
    <mergeCell ref="K32:K33"/>
    <mergeCell ref="L32:L33"/>
    <mergeCell ref="M32:M33"/>
    <mergeCell ref="E32:E33"/>
    <mergeCell ref="F32:F33"/>
    <mergeCell ref="G32:G33"/>
    <mergeCell ref="I32:I33"/>
    <mergeCell ref="A32:A33"/>
    <mergeCell ref="B32:B33"/>
    <mergeCell ref="C32:C33"/>
    <mergeCell ref="D32:D33"/>
    <mergeCell ref="K30:K31"/>
    <mergeCell ref="L30:L31"/>
    <mergeCell ref="M30:M31"/>
    <mergeCell ref="N30:N31"/>
    <mergeCell ref="G22:N22"/>
    <mergeCell ref="A30:A31"/>
    <mergeCell ref="B30:B31"/>
    <mergeCell ref="C30:C31"/>
    <mergeCell ref="D30:D31"/>
    <mergeCell ref="E30:E31"/>
    <mergeCell ref="F30:F31"/>
    <mergeCell ref="G30:G31"/>
    <mergeCell ref="I30:I31"/>
    <mergeCell ref="J30:J31"/>
    <mergeCell ref="B22:B23"/>
    <mergeCell ref="C22:C23"/>
    <mergeCell ref="D22:D23"/>
    <mergeCell ref="F22:F23"/>
    <mergeCell ref="A8:N8"/>
    <mergeCell ref="B10:B11"/>
    <mergeCell ref="C10:C11"/>
    <mergeCell ref="D10:D11"/>
    <mergeCell ref="F10:F11"/>
    <mergeCell ref="G10:N10"/>
    <mergeCell ref="G40:N40"/>
    <mergeCell ref="B65:B66"/>
    <mergeCell ref="C65:C66"/>
    <mergeCell ref="D65:D66"/>
    <mergeCell ref="F65:F66"/>
    <mergeCell ref="G65:N65"/>
    <mergeCell ref="B40:B41"/>
    <mergeCell ref="C40:C41"/>
    <mergeCell ref="D40:D41"/>
    <mergeCell ref="F40:F4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6" sqref="D6:E6"/>
    </sheetView>
  </sheetViews>
  <sheetFormatPr defaultColWidth="9.00390625" defaultRowHeight="12.75"/>
  <cols>
    <col min="1" max="1" width="4.00390625" style="0" bestFit="1" customWidth="1"/>
    <col min="2" max="2" width="8.00390625" style="0" customWidth="1"/>
    <col min="3" max="3" width="4.375" style="0" bestFit="1" customWidth="1"/>
    <col min="4" max="4" width="22.00390625" style="0" customWidth="1"/>
    <col min="5" max="5" width="11.25390625" style="0" customWidth="1"/>
    <col min="6" max="6" width="11.625" style="0" customWidth="1"/>
    <col min="7" max="7" width="12.125" style="0" customWidth="1"/>
    <col min="8" max="8" width="11.25390625" style="0" customWidth="1"/>
  </cols>
  <sheetData>
    <row r="1" spans="1:8" ht="12.75">
      <c r="A1" s="218"/>
      <c r="B1" s="218"/>
      <c r="C1" s="219"/>
      <c r="D1" s="220"/>
      <c r="E1" s="221" t="s">
        <v>5</v>
      </c>
      <c r="G1" s="379" t="s">
        <v>194</v>
      </c>
      <c r="H1" s="379"/>
    </row>
    <row r="2" spans="1:8" ht="12.75">
      <c r="A2" s="218"/>
      <c r="B2" s="218"/>
      <c r="C2" s="219"/>
      <c r="D2" s="393" t="s">
        <v>5</v>
      </c>
      <c r="E2" s="393"/>
      <c r="G2" s="379" t="s">
        <v>219</v>
      </c>
      <c r="H2" s="379"/>
    </row>
    <row r="3" spans="1:8" ht="12.75">
      <c r="A3" s="218"/>
      <c r="B3" s="218"/>
      <c r="C3" s="219"/>
      <c r="D3" s="393" t="s">
        <v>5</v>
      </c>
      <c r="E3" s="393"/>
      <c r="G3" s="379" t="s">
        <v>1</v>
      </c>
      <c r="H3" s="379"/>
    </row>
    <row r="4" spans="1:8" ht="12.75">
      <c r="A4" s="218"/>
      <c r="B4" s="218"/>
      <c r="C4" s="219"/>
      <c r="D4" s="393" t="s">
        <v>5</v>
      </c>
      <c r="E4" s="393"/>
      <c r="G4" s="379" t="s">
        <v>122</v>
      </c>
      <c r="H4" s="379"/>
    </row>
    <row r="5" spans="1:8" ht="12.75">
      <c r="A5" s="218"/>
      <c r="B5" s="218"/>
      <c r="C5" s="219"/>
      <c r="D5" s="393" t="s">
        <v>5</v>
      </c>
      <c r="E5" s="393"/>
      <c r="G5" s="379" t="s">
        <v>164</v>
      </c>
      <c r="H5" s="379"/>
    </row>
    <row r="6" spans="1:8" ht="12.75">
      <c r="A6" s="218"/>
      <c r="B6" s="218"/>
      <c r="C6" s="219"/>
      <c r="D6" s="393" t="s">
        <v>5</v>
      </c>
      <c r="E6" s="393"/>
      <c r="G6" s="379" t="s">
        <v>35</v>
      </c>
      <c r="H6" s="379"/>
    </row>
    <row r="7" spans="1:8" ht="12.75">
      <c r="A7" s="218"/>
      <c r="B7" s="218"/>
      <c r="C7" s="219"/>
      <c r="D7" s="393" t="s">
        <v>5</v>
      </c>
      <c r="E7" s="393"/>
      <c r="G7" s="394" t="s">
        <v>5</v>
      </c>
      <c r="H7" s="394"/>
    </row>
    <row r="8" spans="1:5" ht="12.75">
      <c r="A8" s="218"/>
      <c r="B8" s="218"/>
      <c r="C8" s="219"/>
      <c r="D8" s="222"/>
      <c r="E8" s="223"/>
    </row>
    <row r="9" spans="1:8" ht="15.75">
      <c r="A9" s="389" t="s">
        <v>195</v>
      </c>
      <c r="B9" s="389"/>
      <c r="C9" s="389"/>
      <c r="D9" s="389"/>
      <c r="E9" s="389"/>
      <c r="F9" s="389"/>
      <c r="G9" s="389"/>
      <c r="H9" s="389"/>
    </row>
    <row r="10" spans="1:8" ht="15.75">
      <c r="A10" s="389" t="s">
        <v>196</v>
      </c>
      <c r="B10" s="389"/>
      <c r="C10" s="389"/>
      <c r="D10" s="389"/>
      <c r="E10" s="389"/>
      <c r="F10" s="389"/>
      <c r="G10" s="389"/>
      <c r="H10" s="389"/>
    </row>
    <row r="11" spans="1:5" ht="15.75">
      <c r="A11" s="224"/>
      <c r="B11" s="224"/>
      <c r="C11" s="225"/>
      <c r="D11" s="226"/>
      <c r="E11" s="225"/>
    </row>
    <row r="12" spans="1:8" ht="26.25" thickBot="1">
      <c r="A12" s="230" t="s">
        <v>8</v>
      </c>
      <c r="B12" s="231" t="s">
        <v>9</v>
      </c>
      <c r="C12" s="231" t="s">
        <v>10</v>
      </c>
      <c r="D12" s="231" t="s">
        <v>25</v>
      </c>
      <c r="E12" s="231" t="s">
        <v>197</v>
      </c>
      <c r="F12" s="231" t="s">
        <v>13</v>
      </c>
      <c r="G12" s="231" t="s">
        <v>14</v>
      </c>
      <c r="H12" s="231" t="s">
        <v>15</v>
      </c>
    </row>
    <row r="13" spans="1:8" ht="14.25" thickBot="1" thickTop="1">
      <c r="A13" s="232">
        <v>801</v>
      </c>
      <c r="B13" s="390" t="s">
        <v>17</v>
      </c>
      <c r="C13" s="391"/>
      <c r="D13" s="392"/>
      <c r="E13" s="233">
        <f aca="true" t="shared" si="0" ref="E13:G14">E14</f>
        <v>18060</v>
      </c>
      <c r="F13" s="233">
        <f>F14+F16</f>
        <v>30000</v>
      </c>
      <c r="G13" s="233">
        <f>G14+G16</f>
        <v>0</v>
      </c>
      <c r="H13" s="233">
        <f aca="true" t="shared" si="1" ref="H13:H28">E13+F13-G13</f>
        <v>48060</v>
      </c>
    </row>
    <row r="14" spans="1:8" ht="13.5" thickTop="1">
      <c r="A14" s="234"/>
      <c r="B14" s="235">
        <v>80101</v>
      </c>
      <c r="C14" s="382" t="s">
        <v>18</v>
      </c>
      <c r="D14" s="383"/>
      <c r="E14" s="236">
        <f t="shared" si="0"/>
        <v>18060</v>
      </c>
      <c r="F14" s="236">
        <f t="shared" si="0"/>
        <v>0</v>
      </c>
      <c r="G14" s="236">
        <f t="shared" si="0"/>
        <v>0</v>
      </c>
      <c r="H14" s="236">
        <f t="shared" si="1"/>
        <v>18060</v>
      </c>
    </row>
    <row r="15" spans="1:8" ht="51">
      <c r="A15" s="279"/>
      <c r="B15" s="231"/>
      <c r="C15" s="274">
        <v>2030</v>
      </c>
      <c r="D15" s="239" t="s">
        <v>121</v>
      </c>
      <c r="E15" s="277">
        <v>18060</v>
      </c>
      <c r="F15" s="277">
        <v>0</v>
      </c>
      <c r="G15" s="277"/>
      <c r="H15" s="277">
        <f t="shared" si="1"/>
        <v>18060</v>
      </c>
    </row>
    <row r="16" spans="1:8" ht="12.75">
      <c r="A16" s="279"/>
      <c r="B16" s="280" t="s">
        <v>119</v>
      </c>
      <c r="C16" s="380" t="s">
        <v>120</v>
      </c>
      <c r="D16" s="381"/>
      <c r="E16" s="281"/>
      <c r="F16" s="282">
        <f>F17</f>
        <v>30000</v>
      </c>
      <c r="G16" s="282">
        <f>G17</f>
        <v>0</v>
      </c>
      <c r="H16" s="282">
        <f>E16+F16-G16</f>
        <v>30000</v>
      </c>
    </row>
    <row r="17" spans="1:8" ht="51.75" thickBot="1">
      <c r="A17" s="237"/>
      <c r="B17" s="273"/>
      <c r="C17" s="274">
        <v>2030</v>
      </c>
      <c r="D17" s="275" t="s">
        <v>121</v>
      </c>
      <c r="E17" s="276"/>
      <c r="F17" s="277">
        <v>30000</v>
      </c>
      <c r="G17" s="277"/>
      <c r="H17" s="278">
        <f>E17+F17-G17</f>
        <v>30000</v>
      </c>
    </row>
    <row r="18" spans="1:8" ht="14.25" thickBot="1" thickTop="1">
      <c r="A18" s="240">
        <v>852</v>
      </c>
      <c r="B18" s="386" t="s">
        <v>127</v>
      </c>
      <c r="C18" s="387"/>
      <c r="D18" s="388"/>
      <c r="E18" s="241">
        <f>E19+E21+E23</f>
        <v>368767</v>
      </c>
      <c r="F18" s="242">
        <f>F19+F21+F23</f>
        <v>0</v>
      </c>
      <c r="G18" s="242">
        <f>G19+G21+G23</f>
        <v>0</v>
      </c>
      <c r="H18" s="243">
        <f t="shared" si="1"/>
        <v>368767</v>
      </c>
    </row>
    <row r="19" spans="1:8" ht="42" customHeight="1" thickTop="1">
      <c r="A19" s="244"/>
      <c r="B19" s="245">
        <v>85214</v>
      </c>
      <c r="C19" s="382" t="s">
        <v>128</v>
      </c>
      <c r="D19" s="383"/>
      <c r="E19" s="246">
        <f>E20</f>
        <v>90700</v>
      </c>
      <c r="F19" s="247"/>
      <c r="G19" s="247"/>
      <c r="H19" s="248">
        <f t="shared" si="1"/>
        <v>90700</v>
      </c>
    </row>
    <row r="20" spans="1:8" ht="51">
      <c r="A20" s="244"/>
      <c r="B20" s="249"/>
      <c r="C20" s="250">
        <v>2030</v>
      </c>
      <c r="D20" s="239" t="s">
        <v>121</v>
      </c>
      <c r="E20" s="251">
        <v>90700</v>
      </c>
      <c r="F20" s="252"/>
      <c r="G20" s="252"/>
      <c r="H20" s="253">
        <f t="shared" si="1"/>
        <v>90700</v>
      </c>
    </row>
    <row r="21" spans="1:8" ht="12.75">
      <c r="A21" s="244"/>
      <c r="B21" s="245">
        <v>85219</v>
      </c>
      <c r="C21" s="384" t="s">
        <v>198</v>
      </c>
      <c r="D21" s="385"/>
      <c r="E21" s="246">
        <f>E22</f>
        <v>121615</v>
      </c>
      <c r="F21" s="254">
        <f>F22</f>
        <v>0</v>
      </c>
      <c r="G21" s="254">
        <f>G22</f>
        <v>0</v>
      </c>
      <c r="H21" s="255">
        <f t="shared" si="1"/>
        <v>121615</v>
      </c>
    </row>
    <row r="22" spans="1:8" ht="51">
      <c r="A22" s="244"/>
      <c r="B22" s="245"/>
      <c r="C22" s="256">
        <v>2030</v>
      </c>
      <c r="D22" s="257" t="s">
        <v>121</v>
      </c>
      <c r="E22" s="258">
        <v>121615</v>
      </c>
      <c r="F22" s="252">
        <v>0</v>
      </c>
      <c r="G22" s="252"/>
      <c r="H22" s="253">
        <f t="shared" si="1"/>
        <v>121615</v>
      </c>
    </row>
    <row r="23" spans="1:8" ht="12.75">
      <c r="A23" s="244"/>
      <c r="B23" s="245">
        <v>85295</v>
      </c>
      <c r="C23" s="384" t="s">
        <v>199</v>
      </c>
      <c r="D23" s="385"/>
      <c r="E23" s="246">
        <f>E24</f>
        <v>156452</v>
      </c>
      <c r="F23" s="254">
        <f>F24</f>
        <v>0</v>
      </c>
      <c r="G23" s="254">
        <f>G24</f>
        <v>0</v>
      </c>
      <c r="H23" s="255">
        <f t="shared" si="1"/>
        <v>156452</v>
      </c>
    </row>
    <row r="24" spans="1:8" ht="51.75" thickBot="1">
      <c r="A24" s="244"/>
      <c r="B24" s="249"/>
      <c r="C24" s="250">
        <v>2030</v>
      </c>
      <c r="D24" s="239" t="s">
        <v>121</v>
      </c>
      <c r="E24" s="251">
        <v>156452</v>
      </c>
      <c r="F24" s="259">
        <v>0</v>
      </c>
      <c r="G24" s="259"/>
      <c r="H24" s="260">
        <f t="shared" si="1"/>
        <v>156452</v>
      </c>
    </row>
    <row r="25" spans="1:8" ht="14.25" thickBot="1" thickTop="1">
      <c r="A25" s="240">
        <v>854</v>
      </c>
      <c r="B25" s="386" t="s">
        <v>200</v>
      </c>
      <c r="C25" s="387"/>
      <c r="D25" s="388"/>
      <c r="E25" s="261">
        <f aca="true" t="shared" si="2" ref="E25:G26">E26</f>
        <v>124000</v>
      </c>
      <c r="F25" s="261">
        <f t="shared" si="2"/>
        <v>0</v>
      </c>
      <c r="G25" s="261">
        <f t="shared" si="2"/>
        <v>0</v>
      </c>
      <c r="H25" s="242">
        <f t="shared" si="1"/>
        <v>124000</v>
      </c>
    </row>
    <row r="26" spans="1:8" ht="13.5" thickTop="1">
      <c r="A26" s="262"/>
      <c r="B26" s="262">
        <v>85415</v>
      </c>
      <c r="C26" s="377" t="s">
        <v>201</v>
      </c>
      <c r="D26" s="378"/>
      <c r="E26" s="263">
        <f t="shared" si="2"/>
        <v>124000</v>
      </c>
      <c r="F26" s="263">
        <f t="shared" si="2"/>
        <v>0</v>
      </c>
      <c r="G26" s="263">
        <f t="shared" si="2"/>
        <v>0</v>
      </c>
      <c r="H26" s="247">
        <f t="shared" si="1"/>
        <v>124000</v>
      </c>
    </row>
    <row r="27" spans="1:8" ht="51.75" thickBot="1">
      <c r="A27" s="264"/>
      <c r="B27" s="264"/>
      <c r="C27" s="265">
        <v>2030</v>
      </c>
      <c r="D27" s="239" t="s">
        <v>121</v>
      </c>
      <c r="E27" s="266">
        <v>124000</v>
      </c>
      <c r="F27" s="267">
        <v>0</v>
      </c>
      <c r="G27" s="267"/>
      <c r="H27" s="267">
        <f t="shared" si="1"/>
        <v>124000</v>
      </c>
    </row>
    <row r="28" spans="1:8" ht="14.25" thickBot="1" thickTop="1">
      <c r="A28" s="240"/>
      <c r="B28" s="268" t="s">
        <v>202</v>
      </c>
      <c r="C28" s="269"/>
      <c r="D28" s="240" t="s">
        <v>203</v>
      </c>
      <c r="E28" s="270">
        <f>E25+E18+E13</f>
        <v>510827</v>
      </c>
      <c r="F28" s="270">
        <f>F25+F18+F13</f>
        <v>30000</v>
      </c>
      <c r="G28" s="270">
        <f>G25+G18+G13</f>
        <v>0</v>
      </c>
      <c r="H28" s="271">
        <f t="shared" si="1"/>
        <v>540827</v>
      </c>
    </row>
    <row r="29" ht="13.5" thickTop="1"/>
  </sheetData>
  <mergeCells count="24">
    <mergeCell ref="D2:E2"/>
    <mergeCell ref="D3:E3"/>
    <mergeCell ref="D4:E4"/>
    <mergeCell ref="D5:E5"/>
    <mergeCell ref="D6:E6"/>
    <mergeCell ref="D7:E7"/>
    <mergeCell ref="G7:H7"/>
    <mergeCell ref="A9:H9"/>
    <mergeCell ref="C23:D23"/>
    <mergeCell ref="B25:D25"/>
    <mergeCell ref="A10:H10"/>
    <mergeCell ref="B13:D13"/>
    <mergeCell ref="C14:D14"/>
    <mergeCell ref="B18:D18"/>
    <mergeCell ref="C26:D26"/>
    <mergeCell ref="G1:H1"/>
    <mergeCell ref="G2:H2"/>
    <mergeCell ref="G3:H3"/>
    <mergeCell ref="G4:H4"/>
    <mergeCell ref="G5:H5"/>
    <mergeCell ref="G6:H6"/>
    <mergeCell ref="C16:D16"/>
    <mergeCell ref="C19:D19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0.00390625" style="0" customWidth="1"/>
    <col min="5" max="5" width="14.125" style="0" customWidth="1"/>
    <col min="6" max="6" width="12.375" style="0" customWidth="1"/>
    <col min="7" max="7" width="12.75390625" style="0" customWidth="1"/>
    <col min="8" max="8" width="11.875" style="0" customWidth="1"/>
  </cols>
  <sheetData>
    <row r="1" spans="7:8" ht="12.75">
      <c r="G1" s="379" t="s">
        <v>204</v>
      </c>
      <c r="H1" s="379"/>
    </row>
    <row r="2" spans="7:8" ht="12.75">
      <c r="G2" s="379" t="s">
        <v>218</v>
      </c>
      <c r="H2" s="379"/>
    </row>
    <row r="3" spans="7:8" ht="12.75">
      <c r="G3" s="379" t="s">
        <v>1</v>
      </c>
      <c r="H3" s="379"/>
    </row>
    <row r="4" spans="7:8" ht="12.75">
      <c r="G4" s="379" t="s">
        <v>122</v>
      </c>
      <c r="H4" s="379"/>
    </row>
    <row r="5" spans="7:8" ht="12.75">
      <c r="G5" s="379" t="s">
        <v>164</v>
      </c>
      <c r="H5" s="379"/>
    </row>
    <row r="6" spans="7:8" ht="12.75">
      <c r="G6" s="379" t="s">
        <v>35</v>
      </c>
      <c r="H6" s="379"/>
    </row>
    <row r="7" spans="7:8" ht="12.75">
      <c r="G7" s="394" t="s">
        <v>5</v>
      </c>
      <c r="H7" s="394"/>
    </row>
    <row r="8" spans="1:8" ht="15.75">
      <c r="A8" s="389" t="s">
        <v>205</v>
      </c>
      <c r="B8" s="389"/>
      <c r="C8" s="389"/>
      <c r="D8" s="389"/>
      <c r="E8" s="389"/>
      <c r="F8" s="389"/>
      <c r="G8" s="389"/>
      <c r="H8" s="389"/>
    </row>
    <row r="9" spans="1:5" ht="15.75">
      <c r="A9" s="224"/>
      <c r="B9" s="224"/>
      <c r="C9" s="225"/>
      <c r="D9" s="226"/>
      <c r="E9" s="225"/>
    </row>
    <row r="10" spans="1:8" ht="26.25" thickBot="1">
      <c r="A10" s="238" t="s">
        <v>8</v>
      </c>
      <c r="B10" s="238" t="s">
        <v>9</v>
      </c>
      <c r="C10" s="238" t="s">
        <v>10</v>
      </c>
      <c r="D10" s="238" t="s">
        <v>25</v>
      </c>
      <c r="E10" s="238" t="s">
        <v>197</v>
      </c>
      <c r="F10" s="231" t="s">
        <v>13</v>
      </c>
      <c r="G10" s="231" t="s">
        <v>14</v>
      </c>
      <c r="H10" s="231" t="s">
        <v>15</v>
      </c>
    </row>
    <row r="11" spans="1:8" ht="14.25" thickBot="1" thickTop="1">
      <c r="A11" s="232">
        <v>801</v>
      </c>
      <c r="B11" s="390" t="s">
        <v>17</v>
      </c>
      <c r="C11" s="391"/>
      <c r="D11" s="392"/>
      <c r="E11" s="233">
        <f aca="true" t="shared" si="0" ref="E11:G12">E12</f>
        <v>18060</v>
      </c>
      <c r="F11" s="233">
        <f>F12+F14</f>
        <v>30000</v>
      </c>
      <c r="G11" s="233">
        <f t="shared" si="0"/>
        <v>0</v>
      </c>
      <c r="H11" s="233">
        <f aca="true" t="shared" si="1" ref="H11:H31">E11+F11-G11</f>
        <v>48060</v>
      </c>
    </row>
    <row r="12" spans="1:8" ht="13.5" thickTop="1">
      <c r="A12" s="234"/>
      <c r="B12" s="235">
        <v>80101</v>
      </c>
      <c r="C12" s="382" t="s">
        <v>18</v>
      </c>
      <c r="D12" s="383"/>
      <c r="E12" s="236">
        <f t="shared" si="0"/>
        <v>18060</v>
      </c>
      <c r="F12" s="236">
        <f t="shared" si="0"/>
        <v>0</v>
      </c>
      <c r="G12" s="236">
        <f t="shared" si="0"/>
        <v>0</v>
      </c>
      <c r="H12" s="236">
        <f t="shared" si="1"/>
        <v>18060</v>
      </c>
    </row>
    <row r="13" spans="1:8" ht="25.5">
      <c r="A13" s="279"/>
      <c r="B13" s="231"/>
      <c r="C13" s="274">
        <v>4010</v>
      </c>
      <c r="D13" s="239" t="s">
        <v>206</v>
      </c>
      <c r="E13" s="277">
        <v>18060</v>
      </c>
      <c r="F13" s="277">
        <v>0</v>
      </c>
      <c r="G13" s="277"/>
      <c r="H13" s="277">
        <f t="shared" si="1"/>
        <v>18060</v>
      </c>
    </row>
    <row r="14" spans="1:8" ht="12.75">
      <c r="A14" s="279"/>
      <c r="B14" s="309">
        <v>80195</v>
      </c>
      <c r="C14" s="395" t="s">
        <v>217</v>
      </c>
      <c r="D14" s="395"/>
      <c r="E14" s="311">
        <v>0</v>
      </c>
      <c r="F14" s="310">
        <f>F15</f>
        <v>30000</v>
      </c>
      <c r="G14" s="310">
        <f>G15</f>
        <v>0</v>
      </c>
      <c r="H14" s="311">
        <f t="shared" si="1"/>
        <v>30000</v>
      </c>
    </row>
    <row r="15" spans="1:8" ht="26.25" thickBot="1">
      <c r="A15" s="272"/>
      <c r="B15" s="308"/>
      <c r="C15" s="312">
        <v>4300</v>
      </c>
      <c r="D15" s="312" t="s">
        <v>26</v>
      </c>
      <c r="E15" s="313">
        <v>0</v>
      </c>
      <c r="F15" s="314">
        <v>30000</v>
      </c>
      <c r="G15" s="314">
        <v>0</v>
      </c>
      <c r="H15" s="315">
        <f t="shared" si="1"/>
        <v>30000</v>
      </c>
    </row>
    <row r="16" spans="1:8" ht="14.25" thickBot="1" thickTop="1">
      <c r="A16" s="283">
        <v>852</v>
      </c>
      <c r="B16" s="397" t="s">
        <v>207</v>
      </c>
      <c r="C16" s="391"/>
      <c r="D16" s="398"/>
      <c r="E16" s="284">
        <f>E17+E19+E25</f>
        <v>368767</v>
      </c>
      <c r="F16" s="285">
        <f>F17+F19+F25</f>
        <v>0</v>
      </c>
      <c r="G16" s="285">
        <f>G17+G19+G25</f>
        <v>0</v>
      </c>
      <c r="H16" s="286">
        <f t="shared" si="1"/>
        <v>368767</v>
      </c>
    </row>
    <row r="17" spans="1:8" ht="43.5" customHeight="1" thickTop="1">
      <c r="A17" s="399"/>
      <c r="B17" s="287">
        <v>85214</v>
      </c>
      <c r="C17" s="382" t="s">
        <v>208</v>
      </c>
      <c r="D17" s="383"/>
      <c r="E17" s="288">
        <f>E18</f>
        <v>90700</v>
      </c>
      <c r="F17" s="289"/>
      <c r="G17" s="289"/>
      <c r="H17" s="290">
        <f t="shared" si="1"/>
        <v>90700</v>
      </c>
    </row>
    <row r="18" spans="1:8" ht="12.75">
      <c r="A18" s="400"/>
      <c r="B18" s="274"/>
      <c r="C18" s="291">
        <v>3110</v>
      </c>
      <c r="D18" s="292" t="s">
        <v>209</v>
      </c>
      <c r="E18" s="293">
        <v>90700</v>
      </c>
      <c r="F18" s="294"/>
      <c r="G18" s="294"/>
      <c r="H18" s="295">
        <f t="shared" si="1"/>
        <v>90700</v>
      </c>
    </row>
    <row r="19" spans="1:8" ht="12.75">
      <c r="A19" s="400"/>
      <c r="B19" s="296">
        <v>85219</v>
      </c>
      <c r="C19" s="380" t="s">
        <v>198</v>
      </c>
      <c r="D19" s="381"/>
      <c r="E19" s="288">
        <f>E20+E21+E22+E23+E24</f>
        <v>121615</v>
      </c>
      <c r="F19" s="297">
        <f>F20+F21+F22+F23+F24</f>
        <v>0</v>
      </c>
      <c r="G19" s="297">
        <f>G20+G21+G22+G23+G24</f>
        <v>0</v>
      </c>
      <c r="H19" s="298">
        <f t="shared" si="1"/>
        <v>121615</v>
      </c>
    </row>
    <row r="20" spans="1:8" ht="25.5">
      <c r="A20" s="299"/>
      <c r="B20" s="300"/>
      <c r="C20" s="291">
        <v>4010</v>
      </c>
      <c r="D20" s="257" t="s">
        <v>206</v>
      </c>
      <c r="E20" s="293">
        <v>94115</v>
      </c>
      <c r="F20" s="301">
        <v>0</v>
      </c>
      <c r="G20" s="301"/>
      <c r="H20" s="295">
        <f t="shared" si="1"/>
        <v>94115</v>
      </c>
    </row>
    <row r="21" spans="1:8" ht="25.5">
      <c r="A21" s="299"/>
      <c r="B21" s="300"/>
      <c r="C21" s="302">
        <v>4040</v>
      </c>
      <c r="D21" s="257" t="s">
        <v>210</v>
      </c>
      <c r="E21" s="293">
        <v>7700</v>
      </c>
      <c r="F21" s="301"/>
      <c r="G21" s="301"/>
      <c r="H21" s="295">
        <f t="shared" si="1"/>
        <v>7700</v>
      </c>
    </row>
    <row r="22" spans="1:8" ht="25.5">
      <c r="A22" s="299"/>
      <c r="B22" s="300"/>
      <c r="C22" s="302">
        <v>4110</v>
      </c>
      <c r="D22" s="257" t="s">
        <v>211</v>
      </c>
      <c r="E22" s="293">
        <v>15200</v>
      </c>
      <c r="F22" s="301"/>
      <c r="G22" s="301"/>
      <c r="H22" s="295">
        <f t="shared" si="1"/>
        <v>15200</v>
      </c>
    </row>
    <row r="23" spans="1:8" ht="25.5">
      <c r="A23" s="299"/>
      <c r="B23" s="300"/>
      <c r="C23" s="302">
        <v>4120</v>
      </c>
      <c r="D23" s="257" t="s">
        <v>212</v>
      </c>
      <c r="E23" s="293">
        <v>2200</v>
      </c>
      <c r="F23" s="301"/>
      <c r="G23" s="301"/>
      <c r="H23" s="295">
        <f t="shared" si="1"/>
        <v>2200</v>
      </c>
    </row>
    <row r="24" spans="1:8" ht="38.25">
      <c r="A24" s="299"/>
      <c r="B24" s="300"/>
      <c r="C24" s="302">
        <v>4440</v>
      </c>
      <c r="D24" s="257" t="s">
        <v>213</v>
      </c>
      <c r="E24" s="293">
        <v>2400</v>
      </c>
      <c r="F24" s="301"/>
      <c r="G24" s="301"/>
      <c r="H24" s="295">
        <f t="shared" si="1"/>
        <v>2400</v>
      </c>
    </row>
    <row r="25" spans="1:8" ht="12.75">
      <c r="A25" s="299"/>
      <c r="B25" s="296">
        <v>85295</v>
      </c>
      <c r="C25" s="380" t="s">
        <v>120</v>
      </c>
      <c r="D25" s="381"/>
      <c r="E25" s="303">
        <f>E26+E27</f>
        <v>156452</v>
      </c>
      <c r="F25" s="303">
        <f>F26+F27</f>
        <v>0</v>
      </c>
      <c r="G25" s="303">
        <f>G26+G27</f>
        <v>0</v>
      </c>
      <c r="H25" s="298">
        <f t="shared" si="1"/>
        <v>156452</v>
      </c>
    </row>
    <row r="26" spans="1:8" ht="12.75">
      <c r="A26" s="299"/>
      <c r="B26" s="304"/>
      <c r="C26" s="274">
        <v>3110</v>
      </c>
      <c r="D26" s="239" t="s">
        <v>214</v>
      </c>
      <c r="E26" s="305">
        <v>132452</v>
      </c>
      <c r="F26" s="306">
        <v>0</v>
      </c>
      <c r="G26" s="306"/>
      <c r="H26" s="307">
        <f t="shared" si="1"/>
        <v>132452</v>
      </c>
    </row>
    <row r="27" spans="1:8" ht="26.25" thickBot="1">
      <c r="A27" s="299"/>
      <c r="B27" s="308"/>
      <c r="C27" s="274">
        <v>4210</v>
      </c>
      <c r="D27" s="239" t="s">
        <v>215</v>
      </c>
      <c r="E27" s="305">
        <v>24000</v>
      </c>
      <c r="F27" s="306">
        <v>0</v>
      </c>
      <c r="G27" s="306"/>
      <c r="H27" s="307">
        <f t="shared" si="1"/>
        <v>24000</v>
      </c>
    </row>
    <row r="28" spans="1:8" ht="14.25" thickBot="1" thickTop="1">
      <c r="A28" s="240">
        <v>854</v>
      </c>
      <c r="B28" s="396" t="s">
        <v>200</v>
      </c>
      <c r="C28" s="396"/>
      <c r="D28" s="396"/>
      <c r="E28" s="261">
        <f aca="true" t="shared" si="2" ref="E28:G29">E29</f>
        <v>124000</v>
      </c>
      <c r="F28" s="261">
        <f t="shared" si="2"/>
        <v>0</v>
      </c>
      <c r="G28" s="261">
        <f t="shared" si="2"/>
        <v>0</v>
      </c>
      <c r="H28" s="242">
        <f t="shared" si="1"/>
        <v>124000</v>
      </c>
    </row>
    <row r="29" spans="1:8" ht="13.5" thickTop="1">
      <c r="A29" s="262"/>
      <c r="B29" s="262">
        <v>85415</v>
      </c>
      <c r="C29" s="377" t="s">
        <v>201</v>
      </c>
      <c r="D29" s="378"/>
      <c r="E29" s="263">
        <f t="shared" si="2"/>
        <v>124000</v>
      </c>
      <c r="F29" s="263">
        <f t="shared" si="2"/>
        <v>0</v>
      </c>
      <c r="G29" s="263">
        <f t="shared" si="2"/>
        <v>0</v>
      </c>
      <c r="H29" s="247">
        <f t="shared" si="1"/>
        <v>124000</v>
      </c>
    </row>
    <row r="30" spans="1:8" ht="39" thickBot="1">
      <c r="A30" s="264"/>
      <c r="B30" s="264"/>
      <c r="C30" s="265">
        <v>3240</v>
      </c>
      <c r="D30" s="239" t="s">
        <v>216</v>
      </c>
      <c r="E30" s="266">
        <v>124000</v>
      </c>
      <c r="F30" s="267">
        <v>0</v>
      </c>
      <c r="G30" s="267"/>
      <c r="H30" s="267">
        <f t="shared" si="1"/>
        <v>124000</v>
      </c>
    </row>
    <row r="31" spans="1:8" ht="14.25" thickBot="1" thickTop="1">
      <c r="A31" s="283"/>
      <c r="B31" s="397" t="s">
        <v>20</v>
      </c>
      <c r="C31" s="391"/>
      <c r="D31" s="391"/>
      <c r="E31" s="284">
        <f>E28+E16+E11</f>
        <v>510827</v>
      </c>
      <c r="F31" s="284">
        <f>F28+F16+F11</f>
        <v>30000</v>
      </c>
      <c r="G31" s="284">
        <f>G28+G16+G11</f>
        <v>0</v>
      </c>
      <c r="H31" s="286">
        <f t="shared" si="1"/>
        <v>540827</v>
      </c>
    </row>
    <row r="32" ht="13.5" thickTop="1"/>
  </sheetData>
  <mergeCells count="19">
    <mergeCell ref="C12:D12"/>
    <mergeCell ref="B16:D16"/>
    <mergeCell ref="A17:A19"/>
    <mergeCell ref="C17:D17"/>
    <mergeCell ref="C19:D19"/>
    <mergeCell ref="C25:D25"/>
    <mergeCell ref="B28:D28"/>
    <mergeCell ref="C29:D29"/>
    <mergeCell ref="B31:D31"/>
    <mergeCell ref="G5:H5"/>
    <mergeCell ref="G6:H6"/>
    <mergeCell ref="C14:D14"/>
    <mergeCell ref="G1:H1"/>
    <mergeCell ref="G2:H2"/>
    <mergeCell ref="G3:H3"/>
    <mergeCell ref="G4:H4"/>
    <mergeCell ref="G7:H7"/>
    <mergeCell ref="A8:H8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3" sqref="E3"/>
    </sheetView>
  </sheetViews>
  <sheetFormatPr defaultColWidth="9.00390625" defaultRowHeight="12.75"/>
  <cols>
    <col min="1" max="1" width="4.75390625" style="0" bestFit="1" customWidth="1"/>
    <col min="2" max="2" width="5.875" style="0" bestFit="1" customWidth="1"/>
    <col min="3" max="3" width="9.00390625" style="0" bestFit="1" customWidth="1"/>
    <col min="4" max="4" width="5.625" style="0" bestFit="1" customWidth="1"/>
    <col min="5" max="5" width="27.625" style="0" customWidth="1"/>
    <col min="6" max="6" width="15.25390625" style="0" customWidth="1"/>
    <col min="7" max="7" width="14.125" style="0" customWidth="1"/>
  </cols>
  <sheetData>
    <row r="1" spans="1:7" ht="12.75">
      <c r="A1" s="72"/>
      <c r="B1" s="72"/>
      <c r="C1" s="72"/>
      <c r="D1" s="72"/>
      <c r="E1" s="72"/>
      <c r="F1" s="202" t="s">
        <v>5</v>
      </c>
      <c r="G1" s="203"/>
    </row>
    <row r="2" spans="1:7" ht="15.75">
      <c r="A2" s="74"/>
      <c r="B2" s="74"/>
      <c r="C2" s="74"/>
      <c r="D2" s="74"/>
      <c r="E2" s="74"/>
      <c r="F2" s="379" t="s">
        <v>163</v>
      </c>
      <c r="G2" s="379"/>
    </row>
    <row r="3" spans="1:7" ht="15.75">
      <c r="A3" s="74"/>
      <c r="B3" s="74"/>
      <c r="C3" s="74"/>
      <c r="D3" s="74"/>
      <c r="E3" s="74"/>
      <c r="F3" s="379" t="s">
        <v>218</v>
      </c>
      <c r="G3" s="379"/>
    </row>
    <row r="4" spans="1:7" ht="15.75">
      <c r="A4" s="74"/>
      <c r="B4" s="74"/>
      <c r="C4" s="74"/>
      <c r="D4" s="74"/>
      <c r="E4" s="74"/>
      <c r="F4" s="379" t="s">
        <v>1</v>
      </c>
      <c r="G4" s="379"/>
    </row>
    <row r="5" spans="1:7" ht="15.75">
      <c r="A5" s="74"/>
      <c r="B5" s="74"/>
      <c r="C5" s="74"/>
      <c r="D5" s="74"/>
      <c r="E5" s="74"/>
      <c r="F5" s="379" t="s">
        <v>122</v>
      </c>
      <c r="G5" s="379"/>
    </row>
    <row r="6" spans="1:7" ht="15.75">
      <c r="A6" s="74"/>
      <c r="B6" s="74"/>
      <c r="C6" s="74"/>
      <c r="D6" s="74"/>
      <c r="E6" s="74"/>
      <c r="F6" s="379" t="s">
        <v>164</v>
      </c>
      <c r="G6" s="379"/>
    </row>
    <row r="7" spans="1:7" ht="15.75">
      <c r="A7" s="74"/>
      <c r="B7" s="74"/>
      <c r="C7" s="74"/>
      <c r="D7" s="74"/>
      <c r="E7" s="74"/>
      <c r="F7" s="379" t="s">
        <v>35</v>
      </c>
      <c r="G7" s="379"/>
    </row>
    <row r="8" spans="1:7" ht="15.75">
      <c r="A8" s="74"/>
      <c r="B8" s="74"/>
      <c r="C8" s="74"/>
      <c r="D8" s="74"/>
      <c r="E8" s="74"/>
      <c r="F8" s="401" t="s">
        <v>5</v>
      </c>
      <c r="G8" s="401"/>
    </row>
    <row r="9" spans="1:7" ht="15.75">
      <c r="A9" s="333" t="s">
        <v>5</v>
      </c>
      <c r="B9" s="333"/>
      <c r="C9" s="333"/>
      <c r="D9" s="333"/>
      <c r="E9" s="333"/>
      <c r="F9" s="333"/>
      <c r="G9" s="333"/>
    </row>
    <row r="10" spans="1:7" ht="15.75">
      <c r="A10" s="333" t="s">
        <v>165</v>
      </c>
      <c r="B10" s="333"/>
      <c r="C10" s="333"/>
      <c r="D10" s="333"/>
      <c r="E10" s="333"/>
      <c r="F10" s="333"/>
      <c r="G10" s="333"/>
    </row>
    <row r="11" spans="1:7" ht="15.75">
      <c r="A11" s="74"/>
      <c r="B11" s="74"/>
      <c r="C11" s="74"/>
      <c r="D11" s="74"/>
      <c r="E11" s="74"/>
      <c r="F11" s="74"/>
      <c r="G11" s="74"/>
    </row>
    <row r="12" spans="1:7" ht="31.5">
      <c r="A12" s="204" t="s">
        <v>166</v>
      </c>
      <c r="B12" s="204" t="s">
        <v>37</v>
      </c>
      <c r="C12" s="204" t="s">
        <v>167</v>
      </c>
      <c r="D12" s="204" t="s">
        <v>10</v>
      </c>
      <c r="E12" s="204" t="s">
        <v>168</v>
      </c>
      <c r="F12" s="204" t="s">
        <v>169</v>
      </c>
      <c r="G12" s="204" t="s">
        <v>170</v>
      </c>
    </row>
    <row r="13" spans="1:7" ht="15.75">
      <c r="A13" s="205">
        <v>1</v>
      </c>
      <c r="B13" s="206" t="s">
        <v>171</v>
      </c>
      <c r="C13" s="206" t="s">
        <v>172</v>
      </c>
      <c r="D13" s="206" t="s">
        <v>173</v>
      </c>
      <c r="E13" s="207" t="s">
        <v>174</v>
      </c>
      <c r="F13" s="208">
        <v>10000</v>
      </c>
      <c r="G13" s="207" t="s">
        <v>175</v>
      </c>
    </row>
    <row r="14" spans="1:7" ht="47.25">
      <c r="A14" s="205">
        <v>2</v>
      </c>
      <c r="B14" s="205">
        <v>754</v>
      </c>
      <c r="C14" s="205">
        <v>75411</v>
      </c>
      <c r="D14" s="205">
        <v>6610</v>
      </c>
      <c r="E14" s="207" t="s">
        <v>176</v>
      </c>
      <c r="F14" s="208">
        <v>30000</v>
      </c>
      <c r="G14" s="207" t="s">
        <v>175</v>
      </c>
    </row>
    <row r="15" spans="1:7" ht="47.25">
      <c r="A15" s="205">
        <v>3</v>
      </c>
      <c r="B15" s="206" t="s">
        <v>118</v>
      </c>
      <c r="C15" s="206" t="s">
        <v>177</v>
      </c>
      <c r="D15" s="206" t="s">
        <v>178</v>
      </c>
      <c r="E15" s="209" t="s">
        <v>179</v>
      </c>
      <c r="F15" s="208">
        <v>130000</v>
      </c>
      <c r="G15" s="207" t="s">
        <v>180</v>
      </c>
    </row>
    <row r="16" spans="1:7" ht="15.75">
      <c r="A16" s="205">
        <v>4</v>
      </c>
      <c r="B16" s="206" t="s">
        <v>118</v>
      </c>
      <c r="C16" s="206" t="s">
        <v>191</v>
      </c>
      <c r="D16" s="206" t="s">
        <v>192</v>
      </c>
      <c r="E16" s="209" t="s">
        <v>193</v>
      </c>
      <c r="F16" s="208">
        <v>20000</v>
      </c>
      <c r="G16" s="207" t="s">
        <v>175</v>
      </c>
    </row>
    <row r="17" spans="1:7" ht="94.5">
      <c r="A17" s="205">
        <v>5</v>
      </c>
      <c r="B17" s="206" t="s">
        <v>181</v>
      </c>
      <c r="C17" s="206" t="s">
        <v>182</v>
      </c>
      <c r="D17" s="206" t="s">
        <v>183</v>
      </c>
      <c r="E17" s="209" t="s">
        <v>184</v>
      </c>
      <c r="F17" s="208">
        <v>5000</v>
      </c>
      <c r="G17" s="207" t="s">
        <v>175</v>
      </c>
    </row>
    <row r="18" spans="1:7" ht="15.75">
      <c r="A18" s="205">
        <v>6</v>
      </c>
      <c r="B18" s="206" t="s">
        <v>181</v>
      </c>
      <c r="C18" s="206" t="s">
        <v>185</v>
      </c>
      <c r="D18" s="206" t="s">
        <v>186</v>
      </c>
      <c r="E18" s="209" t="s">
        <v>190</v>
      </c>
      <c r="F18" s="208">
        <v>80000</v>
      </c>
      <c r="G18" s="207" t="s">
        <v>180</v>
      </c>
    </row>
    <row r="19" spans="1:7" ht="32.25" thickBot="1">
      <c r="A19" s="205">
        <v>7</v>
      </c>
      <c r="B19" s="210" t="s">
        <v>187</v>
      </c>
      <c r="C19" s="210" t="s">
        <v>147</v>
      </c>
      <c r="D19" s="210" t="s">
        <v>188</v>
      </c>
      <c r="E19" s="211" t="s">
        <v>189</v>
      </c>
      <c r="F19" s="212">
        <v>30000</v>
      </c>
      <c r="G19" s="213" t="s">
        <v>175</v>
      </c>
    </row>
    <row r="20" spans="1:7" ht="17.25" thickBot="1" thickTop="1">
      <c r="A20" s="214"/>
      <c r="B20" s="215"/>
      <c r="C20" s="215"/>
      <c r="D20" s="215"/>
      <c r="E20" s="216" t="s">
        <v>116</v>
      </c>
      <c r="F20" s="217">
        <f>SUM(F13:F19)</f>
        <v>305000</v>
      </c>
      <c r="G20" s="216"/>
    </row>
    <row r="21" ht="13.5" thickTop="1"/>
  </sheetData>
  <mergeCells count="9">
    <mergeCell ref="F2:G2"/>
    <mergeCell ref="F3:G3"/>
    <mergeCell ref="F4:G4"/>
    <mergeCell ref="F5:G5"/>
    <mergeCell ref="A10:G10"/>
    <mergeCell ref="F6:G6"/>
    <mergeCell ref="F7:G7"/>
    <mergeCell ref="F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Krystyna Kadukowska</cp:lastModifiedBy>
  <cp:lastPrinted>2007-06-20T05:41:59Z</cp:lastPrinted>
  <dcterms:created xsi:type="dcterms:W3CDTF">2007-06-11T11:09:51Z</dcterms:created>
  <dcterms:modified xsi:type="dcterms:W3CDTF">2007-06-22T06:03:18Z</dcterms:modified>
  <cp:category/>
  <cp:version/>
  <cp:contentType/>
  <cp:contentStatus/>
</cp:coreProperties>
</file>