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251" windowWidth="12120" windowHeight="8640" activeTab="1"/>
  </bookViews>
  <sheets>
    <sheet name="załącznik nr 2" sheetId="1" r:id="rId1"/>
    <sheet name="załącznik nr 6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<sst xmlns="http://schemas.openxmlformats.org/spreadsheetml/2006/main" count="271" uniqueCount="156">
  <si>
    <t>Załącznik nr 2</t>
  </si>
  <si>
    <t xml:space="preserve">Rady Gminy Chełmża </t>
  </si>
  <si>
    <t xml:space="preserve"> </t>
  </si>
  <si>
    <t xml:space="preserve">Plan wydatków </t>
  </si>
  <si>
    <t>Dz.</t>
  </si>
  <si>
    <t>Rozdz.</t>
  </si>
  <si>
    <t>Treść</t>
  </si>
  <si>
    <t xml:space="preserve">Zwiększenie </t>
  </si>
  <si>
    <t xml:space="preserve">Zmniejszenie </t>
  </si>
  <si>
    <t xml:space="preserve">Plan po zmianie </t>
  </si>
  <si>
    <t>KULTURA I OCHRONA DZIEDZICTWA NARODOWEGO</t>
  </si>
  <si>
    <t xml:space="preserve">Ogółem wydatki : </t>
  </si>
  <si>
    <t>z dnia 24 stycznia 2008r.</t>
  </si>
  <si>
    <t>zmieniającej Uchwałę Nr XX/102/07</t>
  </si>
  <si>
    <t xml:space="preserve">z dnia 20 grudnia 2007r. </t>
  </si>
  <si>
    <t xml:space="preserve">w sprawie budżetu Gminy na 2008r. </t>
  </si>
  <si>
    <t xml:space="preserve">budżetowych na 2008 rok. </t>
  </si>
  <si>
    <t>010</t>
  </si>
  <si>
    <t>ROLNICTWO I ŁOWIECTWO</t>
  </si>
  <si>
    <t>01036</t>
  </si>
  <si>
    <t>Restrukturyzacja i modernizacja sektora żywnościowego oraz rozwój obszarów wiejskich</t>
  </si>
  <si>
    <t>Współfinansowanie programów i projektów realizowanych ze środków z funduszy strukturalnych, Funduszu Spójności oraz z funduszy unijnych finansujących Wspólną Politykę Rolną "Odnowa wsi oraz zachowanie i ochrona dziedzictwa kulturowego (Sołectwo Kończewice etap I cz. II, Kuczwały etap I cz. II; Grzywna etap I)" - Załącznik Nr 6</t>
  </si>
  <si>
    <t>GOSPODARKA MIESZKANIOWA</t>
  </si>
  <si>
    <t>Zakup usług remontowych</t>
  </si>
  <si>
    <t>OŚWIATA  I  WYCHOWANIE</t>
  </si>
  <si>
    <t>Szkoły podstawowe</t>
  </si>
  <si>
    <t xml:space="preserve">GOSPODARKA KOMUNALNA I OCHRONA ŚRODOWISKA </t>
  </si>
  <si>
    <t xml:space="preserve">Oświetlenie ulic, placów i dróg </t>
  </si>
  <si>
    <t>KULTURA FIZYCZNA I SPORT</t>
  </si>
  <si>
    <t>Pozostała działalność w tym: sport gminny 16.000</t>
  </si>
  <si>
    <t>OGÓŁEM</t>
  </si>
  <si>
    <t xml:space="preserve">Załącznik Nr 6 </t>
  </si>
  <si>
    <t xml:space="preserve">PLAN FINANSOWY INWESTYCJI NA 2008 ROK </t>
  </si>
  <si>
    <t xml:space="preserve">Dział </t>
  </si>
  <si>
    <t xml:space="preserve">Nazwa zadania inwestycyjnego </t>
  </si>
  <si>
    <t xml:space="preserve">Termin realiz. </t>
  </si>
  <si>
    <t>Planowana wartość zadania</t>
  </si>
  <si>
    <t xml:space="preserve">Wykonanie </t>
  </si>
  <si>
    <t>Rok budżetowy 2008</t>
  </si>
  <si>
    <t xml:space="preserve">Źródła finansowania </t>
  </si>
  <si>
    <t>Rozdz.             §</t>
  </si>
  <si>
    <t xml:space="preserve">do 2007r. </t>
  </si>
  <si>
    <t xml:space="preserve">Dochody własne j.s.t. </t>
  </si>
  <si>
    <t>ZPORR i Budżet państwa, RPO, SPO</t>
  </si>
  <si>
    <t>Kredyt "K" Pożyczka "P" ; prefinansowanie</t>
  </si>
  <si>
    <t xml:space="preserve">Materiał </t>
  </si>
  <si>
    <t>Dotacja PFOŚ, GFOŚ , FOGR, EFRWP, Wojewody inne j.s.t</t>
  </si>
  <si>
    <t xml:space="preserve">Grupa budowlana </t>
  </si>
  <si>
    <t xml:space="preserve">Pozostało do wykoania </t>
  </si>
  <si>
    <t>Jednostka organizacyjna realizująca program lub koordynująca wykonanie programu</t>
  </si>
  <si>
    <t>01010</t>
  </si>
  <si>
    <t xml:space="preserve">Modernizacja SUW Nawra </t>
  </si>
  <si>
    <t>2007 /2009</t>
  </si>
  <si>
    <t xml:space="preserve">"Restrukturyzacja i modernizacja sektora żywnościowego oraz rozwój obszarów wiejskich" w tym : </t>
  </si>
  <si>
    <t>2006/2008</t>
  </si>
  <si>
    <t xml:space="preserve">Kończewice - etap I cz. II "Nasza wieś miejsce czyste, zielone i bezpieczne - budowa małej infrastruktury we wsi Kończewice" </t>
  </si>
  <si>
    <t xml:space="preserve">Kuczwały - etap I cz. II - "Serce wsi Kuczwały - kształtowanie centrum poprzez budowę małej infrastruktury </t>
  </si>
  <si>
    <t xml:space="preserve">Grzywna - "Rozwój infrastruktury w centrum wsi Grzywna - przebudowa chodnika i parkingu" etap I </t>
  </si>
  <si>
    <t>2007/2008</t>
  </si>
  <si>
    <t>01041</t>
  </si>
  <si>
    <t>Program Rozwoju Obszarów Wiejskich 2007 - 2013</t>
  </si>
  <si>
    <t>2008/2009</t>
  </si>
  <si>
    <t xml:space="preserve">Zelgno - etap II </t>
  </si>
  <si>
    <t xml:space="preserve">Kończewice - etap II </t>
  </si>
  <si>
    <t xml:space="preserve">Grzywna </t>
  </si>
  <si>
    <t xml:space="preserve">Sławkowo - etap II </t>
  </si>
  <si>
    <t>Razem dz. 010</t>
  </si>
  <si>
    <t>40095</t>
  </si>
  <si>
    <t xml:space="preserve">Inwestycje w alternatywne źródła energii </t>
  </si>
  <si>
    <t>2007/2010</t>
  </si>
  <si>
    <t>Razem dz. 400</t>
  </si>
  <si>
    <t xml:space="preserve">Budowa chodnika w Grzywnie - 400 m (w stronę Boryny przy drodze powiatowej) </t>
  </si>
  <si>
    <t>60016</t>
  </si>
  <si>
    <t xml:space="preserve">Budowa chodnika w Browinie (160 m przy drodze powiatowej) </t>
  </si>
  <si>
    <t xml:space="preserve">Budowa dróg ułatwiających dostępność do podstawowych usług oraz ważnych gospodarczo rejonów Gminy Chełmża - Szczypiorskiego 1052 m Nr 069; Grodno 796 m </t>
  </si>
  <si>
    <t xml:space="preserve">Przebudowa drogi w miejscowości Witkowo Nr 100574C </t>
  </si>
  <si>
    <t xml:space="preserve">Przebudowa drogi w miejscowości Grzywna (przy Kółku Rolniczym) </t>
  </si>
  <si>
    <t xml:space="preserve">Poprawa bezpieczeństwa na drogach publicznych przez wybudowanie dróg rowerowych udział w projekcie Powiatu </t>
  </si>
  <si>
    <t>2008/2010</t>
  </si>
  <si>
    <t xml:space="preserve">Rekultywacja drogi 1 km Mirakowo - Kuczwały - I etap Nr 100530C </t>
  </si>
  <si>
    <t xml:space="preserve">Projektowanie i budowa bezpieczeństwa ścieżek przy drogach i chodników w centrach wsi - w tym : </t>
  </si>
  <si>
    <t>2007/ 2010</t>
  </si>
  <si>
    <t>a)</t>
  </si>
  <si>
    <t xml:space="preserve">I etap budowy ścieżki - pieszo - rowerowej Chełmża - Kończewice wraz z wykupem gruntów 300 m </t>
  </si>
  <si>
    <t>b)</t>
  </si>
  <si>
    <t>I etap budowy ścieżki pieszo - rowerowej Zelgno - Dźwierzno wraz z wykupem gruntu 200 m</t>
  </si>
  <si>
    <t xml:space="preserve">Budowa parkingu w miejscowości Grzegorz - etap I </t>
  </si>
  <si>
    <t xml:space="preserve">Budowa parkingu w Nawrze przy budynku komunalnym </t>
  </si>
  <si>
    <t xml:space="preserve">Budowa parkingu w Grzywnie przy kościele w stronę Kuczwał - I etap  </t>
  </si>
  <si>
    <t>Razem dz. 600</t>
  </si>
  <si>
    <t>63003</t>
  </si>
  <si>
    <t xml:space="preserve">Zagospodarowanie turyst. Rejonu Zalesia i stworzenie Parku Kulturowego nad Jeziorem Grodzieńskim - etap I </t>
  </si>
  <si>
    <t>2006/ 2008</t>
  </si>
  <si>
    <t>Ekologiczna ścieżka dydaktyczna Zalesie - Grodno</t>
  </si>
  <si>
    <t>WFOŚ i GW</t>
  </si>
  <si>
    <t xml:space="preserve">Zagospodarowanie turyst. Rejonu Zalesia i stworzenie Parku Kulturowego nad Jeziorem Grodzieńskim - etap II </t>
  </si>
  <si>
    <t>2007/2011</t>
  </si>
  <si>
    <t>Razem dz. 630</t>
  </si>
  <si>
    <t>70005</t>
  </si>
  <si>
    <t xml:space="preserve">Zakup gruntóww miejscowości Dźwierzno (przy świetlicy) </t>
  </si>
  <si>
    <t>Razem dz. 700</t>
  </si>
  <si>
    <t>72095</t>
  </si>
  <si>
    <t>E - Powiat - Budowa społeczeństwa informacyjnego na terenie gminy Chełmża - udział 75%</t>
  </si>
  <si>
    <t>Razem dz. 720</t>
  </si>
  <si>
    <t>75023</t>
  </si>
  <si>
    <t>Modernizacja ogrzewania budynku przy ul. Padarewskiego + koncepcja zagospodarowania 40.000</t>
  </si>
  <si>
    <t>Razem dz. 750</t>
  </si>
  <si>
    <t xml:space="preserve">Budowa sali gimnastycznej przy SP Zelgno </t>
  </si>
  <si>
    <t>2008/2011</t>
  </si>
  <si>
    <t xml:space="preserve">Rozbudowa SP Zelgno - dokumentacja </t>
  </si>
  <si>
    <t>2008/2013</t>
  </si>
  <si>
    <t xml:space="preserve">Budowa boiska przy Gimnazjum Pluskowęsy </t>
  </si>
  <si>
    <t>Razem dz. 801</t>
  </si>
  <si>
    <t>2007/2009</t>
  </si>
  <si>
    <t>Razem dz. 851</t>
  </si>
  <si>
    <t>90001</t>
  </si>
  <si>
    <t xml:space="preserve">Uporządkowanie gospodarki ściekowej w rejonach drogi krajowej Nr 1 oraz jeziora Chełmżyńskiego etap II (Zalesie, Pluskowęsy, Zelgno) </t>
  </si>
  <si>
    <t xml:space="preserve">Uporządkowanie gospodarki ściekowej w rejonach drogi krajowej Nr 1 oraz jeziora Chełmżyńskiego etap I (Głuchowo, Windak, Kończewice) </t>
  </si>
  <si>
    <t>P</t>
  </si>
  <si>
    <t xml:space="preserve">Budowa sieci kanalizacji sanitarnej grawitacyjnej Browina Osiedle Młodych - II etap </t>
  </si>
  <si>
    <t>PFOŚ i GW</t>
  </si>
  <si>
    <t xml:space="preserve">Poprawa wód Jeziora Chełmżyńskiego </t>
  </si>
  <si>
    <t>Zakup wozu asenizacyjnego 8000 l</t>
  </si>
  <si>
    <t>90004</t>
  </si>
  <si>
    <t xml:space="preserve">Zakup kosiarki rotacyjnej </t>
  </si>
  <si>
    <t>90015</t>
  </si>
  <si>
    <t xml:space="preserve">Budowa oświetlenia w miejscowości Nawra - Izabela </t>
  </si>
  <si>
    <t>Razem dz. 900</t>
  </si>
  <si>
    <t>92109</t>
  </si>
  <si>
    <t xml:space="preserve">Budowa świetlicy w Dźwierznie </t>
  </si>
  <si>
    <t>2006/2010</t>
  </si>
  <si>
    <t>92120</t>
  </si>
  <si>
    <t xml:space="preserve">Adaptacja zabytkowego zespołu pałacowo - parkowego w Brąchnówku" </t>
  </si>
  <si>
    <t>Razem dz. 921</t>
  </si>
  <si>
    <t xml:space="preserve">Ogółem : </t>
  </si>
  <si>
    <t xml:space="preserve">Źródła finansowania ujęte w budżecie </t>
  </si>
  <si>
    <t>Budowa boiska przy SP Grzywna teren szkoły</t>
  </si>
  <si>
    <t xml:space="preserve">Boisko SP Kończewice </t>
  </si>
  <si>
    <t>Budowa oświetlenia w miejscowości Bogusławki</t>
  </si>
  <si>
    <t>92695</t>
  </si>
  <si>
    <t>Boisko wiejskie Dźwierzno</t>
  </si>
  <si>
    <t>Boisko wiejskie Grzywna</t>
  </si>
  <si>
    <t>Razem dz. 926</t>
  </si>
  <si>
    <t xml:space="preserve">Adaptacja pomieszczeń po starej szkole w miejscowości Grzywna dla potrzeb ośrodka zdrowia wraz z wyposażeniem </t>
  </si>
  <si>
    <t>Plan na 2008r</t>
  </si>
  <si>
    <r>
      <t xml:space="preserve">Gospodarka gruntami i nieruchomościami w tym: </t>
    </r>
    <r>
      <rPr>
        <sz val="10"/>
        <rFont val="Times New Roman"/>
        <family val="1"/>
      </rPr>
      <t>remont pałacu Mirakowo 50.000; remont mieszkania Zelgno 50.000; zakup oleju 30.000; wykonanie inwentaryzacji architektoniczno - konstrukcyjna 10.000; utrzymanie Zalesia 14.000; rozgraniczenia i podziały 49.000; pozostałe remonty 20.000;</t>
    </r>
  </si>
  <si>
    <t>Wydatki inwestycyjne jednostek budżetowych  - (budowa boiska szkolnego Grzywna) 10.500, budowa boiska szkolnego Kończewice 10.000 (Załącznik Nr 6)</t>
  </si>
  <si>
    <t>Wydatki inwestycyjne jednostek budżetowych "wykonanie oświetlenia Nawra - Izabela" 30.000 i Bogusławki 16.000 - Załącznik Nr 6</t>
  </si>
  <si>
    <r>
      <t xml:space="preserve">Domy i ośrodki kultury, świetlice i kluby </t>
    </r>
    <r>
      <rPr>
        <sz val="10"/>
        <rFont val="Times New Roman"/>
        <family val="1"/>
      </rPr>
      <t>(Nawra 50.000; Świętosław 10.000); drobne remonty 5.000</t>
    </r>
  </si>
  <si>
    <t xml:space="preserve">Budowa boiska wiejskiego w miejscowości Dźwierzno </t>
  </si>
  <si>
    <t>Budowa boiska wiejskiego w miejscowości Grzywna</t>
  </si>
  <si>
    <r>
      <t xml:space="preserve">Utrzymanie zieleni w miastach i gminach w tym : </t>
    </r>
    <r>
      <rPr>
        <sz val="10"/>
        <rFont val="Times New Roman"/>
        <family val="1"/>
      </rPr>
      <t>"Mikroodnowa wsi" - 209.000, zadrzewienie - 12.000, obkaszanie terenów Gminy 50.000, nasadzenia - kwiaty 15.000, zakup kosiarki 8.000)</t>
    </r>
  </si>
  <si>
    <t xml:space="preserve">Zakup usług pozostałych </t>
  </si>
  <si>
    <t>XXII/121/08</t>
  </si>
  <si>
    <t>do Uchwały Nr</t>
  </si>
  <si>
    <t>do Uchwały Nr XXII/121/08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</si>
</sst>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12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Fill="1" applyAlignment="1">
      <alignment horizontal="left" indent="15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right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9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vertical="top"/>
    </xf>
    <xf numFmtId="3" fontId="1" fillId="0" borderId="3" xfId="0" applyNumberFormat="1" applyFont="1" applyBorder="1" applyAlignment="1">
      <alignment vertical="top"/>
    </xf>
    <xf numFmtId="49" fontId="1" fillId="0" borderId="8" xfId="0" applyNumberFormat="1" applyFont="1" applyFill="1" applyBorder="1" applyAlignment="1">
      <alignment vertical="top"/>
    </xf>
    <xf numFmtId="0" fontId="4" fillId="0" borderId="8" xfId="0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3" fontId="1" fillId="0" borderId="11" xfId="0" applyNumberFormat="1" applyFont="1" applyBorder="1" applyAlignment="1">
      <alignment vertical="top"/>
    </xf>
    <xf numFmtId="3" fontId="1" fillId="0" borderId="10" xfId="0" applyNumberFormat="1" applyFont="1" applyFill="1" applyBorder="1" applyAlignment="1">
      <alignment horizontal="right" vertical="top" wrapText="1"/>
    </xf>
    <xf numFmtId="0" fontId="4" fillId="0" borderId="4" xfId="0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vertical="top"/>
    </xf>
    <xf numFmtId="3" fontId="1" fillId="0" borderId="14" xfId="0" applyNumberFormat="1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3" fontId="4" fillId="0" borderId="13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Border="1" applyAlignment="1">
      <alignment vertical="top"/>
    </xf>
    <xf numFmtId="0" fontId="1" fillId="0" borderId="17" xfId="0" applyFont="1" applyFill="1" applyBorder="1" applyAlignment="1">
      <alignment horizontal="center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164" fontId="4" fillId="0" borderId="3" xfId="0" applyNumberFormat="1" applyFont="1" applyBorder="1" applyAlignment="1">
      <alignment vertical="top"/>
    </xf>
    <xf numFmtId="164" fontId="1" fillId="0" borderId="3" xfId="0" applyNumberFormat="1" applyFont="1" applyBorder="1" applyAlignment="1">
      <alignment vertical="top"/>
    </xf>
    <xf numFmtId="0" fontId="0" fillId="0" borderId="6" xfId="0" applyFont="1" applyFill="1" applyBorder="1" applyAlignment="1">
      <alignment/>
    </xf>
    <xf numFmtId="164" fontId="4" fillId="0" borderId="8" xfId="0" applyNumberFormat="1" applyFont="1" applyBorder="1" applyAlignment="1">
      <alignment vertical="top"/>
    </xf>
    <xf numFmtId="164" fontId="1" fillId="0" borderId="8" xfId="0" applyNumberFormat="1" applyFont="1" applyBorder="1" applyAlignment="1">
      <alignment vertical="top"/>
    </xf>
    <xf numFmtId="0" fontId="0" fillId="0" borderId="5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top" wrapText="1"/>
    </xf>
    <xf numFmtId="164" fontId="1" fillId="0" borderId="4" xfId="0" applyNumberFormat="1" applyFont="1" applyBorder="1" applyAlignment="1">
      <alignment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164" fontId="4" fillId="0" borderId="16" xfId="0" applyNumberFormat="1" applyFont="1" applyBorder="1" applyAlignment="1">
      <alignment horizontal="right" vertical="top"/>
    </xf>
    <xf numFmtId="164" fontId="1" fillId="0" borderId="11" xfId="0" applyNumberFormat="1" applyFont="1" applyBorder="1" applyAlignment="1">
      <alignment vertical="top"/>
    </xf>
    <xf numFmtId="0" fontId="9" fillId="0" borderId="4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1" fillId="0" borderId="16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top" wrapText="1"/>
    </xf>
    <xf numFmtId="164" fontId="9" fillId="0" borderId="19" xfId="15" applyNumberFormat="1" applyFont="1" applyFill="1" applyBorder="1" applyAlignment="1">
      <alignment horizontal="center" vertical="top" wrapText="1"/>
    </xf>
    <xf numFmtId="164" fontId="9" fillId="0" borderId="1" xfId="15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4" xfId="15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center" vertical="top" wrapText="1"/>
    </xf>
    <xf numFmtId="164" fontId="9" fillId="0" borderId="8" xfId="15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164" fontId="9" fillId="0" borderId="19" xfId="15" applyNumberFormat="1" applyFont="1" applyFill="1" applyBorder="1" applyAlignment="1">
      <alignment horizontal="center" vertical="center" wrapText="1"/>
    </xf>
    <xf numFmtId="164" fontId="9" fillId="0" borderId="19" xfId="15" applyNumberFormat="1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 wrapText="1"/>
    </xf>
    <xf numFmtId="164" fontId="9" fillId="0" borderId="21" xfId="15" applyNumberFormat="1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left" vertical="center" wrapText="1"/>
    </xf>
    <xf numFmtId="2" fontId="9" fillId="0" borderId="1" xfId="15" applyNumberFormat="1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164" fontId="9" fillId="0" borderId="8" xfId="15" applyNumberFormat="1" applyFont="1" applyFill="1" applyBorder="1" applyAlignment="1">
      <alignment horizontal="center" vertical="center" wrapText="1"/>
    </xf>
    <xf numFmtId="2" fontId="9" fillId="0" borderId="8" xfId="15" applyNumberFormat="1" applyFont="1" applyFill="1" applyBorder="1" applyAlignment="1">
      <alignment horizontal="center" vertical="center" wrapText="1"/>
    </xf>
    <xf numFmtId="164" fontId="9" fillId="0" borderId="8" xfId="15" applyNumberFormat="1" applyFont="1" applyFill="1" applyBorder="1" applyAlignment="1">
      <alignment horizontal="center" vertical="center"/>
    </xf>
    <xf numFmtId="164" fontId="9" fillId="0" borderId="19" xfId="15" applyNumberFormat="1" applyFont="1" applyFill="1" applyBorder="1" applyAlignment="1">
      <alignment horizontal="center" vertical="center"/>
    </xf>
    <xf numFmtId="2" fontId="9" fillId="0" borderId="19" xfId="15" applyNumberFormat="1" applyFont="1" applyFill="1" applyBorder="1" applyAlignment="1">
      <alignment horizontal="center" vertical="center" wrapText="1"/>
    </xf>
    <xf numFmtId="164" fontId="9" fillId="0" borderId="4" xfId="15" applyNumberFormat="1" applyFont="1" applyFill="1" applyBorder="1" applyAlignment="1">
      <alignment horizontal="center" vertical="center" wrapText="1"/>
    </xf>
    <xf numFmtId="2" fontId="9" fillId="0" borderId="4" xfId="15" applyNumberFormat="1" applyFont="1" applyFill="1" applyBorder="1" applyAlignment="1">
      <alignment horizontal="center" vertical="center" wrapText="1"/>
    </xf>
    <xf numFmtId="164" fontId="9" fillId="0" borderId="4" xfId="15" applyNumberFormat="1" applyFont="1" applyFill="1" applyBorder="1" applyAlignment="1">
      <alignment horizontal="center" vertical="center"/>
    </xf>
    <xf numFmtId="164" fontId="9" fillId="0" borderId="19" xfId="15" applyNumberFormat="1" applyFont="1" applyFill="1" applyBorder="1" applyAlignment="1">
      <alignment horizontal="center" vertical="center" wrapText="1"/>
    </xf>
    <xf numFmtId="164" fontId="9" fillId="0" borderId="4" xfId="15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164" fontId="9" fillId="0" borderId="4" xfId="15" applyNumberFormat="1" applyFont="1" applyFill="1" applyBorder="1" applyAlignment="1">
      <alignment horizontal="left" vertical="center" wrapText="1"/>
    </xf>
    <xf numFmtId="164" fontId="9" fillId="0" borderId="19" xfId="15" applyNumberFormat="1" applyFont="1" applyFill="1" applyBorder="1" applyAlignment="1">
      <alignment horizontal="left" vertical="center" wrapText="1"/>
    </xf>
    <xf numFmtId="49" fontId="9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 vertical="center" wrapText="1"/>
    </xf>
    <xf numFmtId="164" fontId="9" fillId="0" borderId="16" xfId="15" applyNumberFormat="1" applyFont="1" applyFill="1" applyBorder="1" applyAlignment="1">
      <alignment horizontal="center" vertical="center" wrapText="1"/>
    </xf>
    <xf numFmtId="164" fontId="9" fillId="0" borderId="16" xfId="15" applyNumberFormat="1" applyFont="1" applyFill="1" applyBorder="1" applyAlignment="1">
      <alignment horizontal="left" vertical="center" wrapText="1"/>
    </xf>
    <xf numFmtId="49" fontId="9" fillId="0" borderId="19" xfId="0" applyNumberFormat="1" applyFont="1" applyFill="1" applyBorder="1" applyAlignment="1">
      <alignment horizontal="left" vertical="top" wrapText="1"/>
    </xf>
    <xf numFmtId="49" fontId="9" fillId="0" borderId="21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15" applyNumberFormat="1" applyFont="1" applyFill="1" applyBorder="1" applyAlignment="1">
      <alignment horizontal="center" vertical="center" wrapText="1"/>
    </xf>
    <xf numFmtId="164" fontId="8" fillId="0" borderId="4" xfId="15" applyNumberFormat="1" applyFont="1" applyFill="1" applyBorder="1" applyAlignment="1">
      <alignment horizontal="center" vertical="center" wrapText="1"/>
    </xf>
    <xf numFmtId="164" fontId="8" fillId="0" borderId="8" xfId="15" applyNumberFormat="1" applyFont="1" applyFill="1" applyBorder="1" applyAlignment="1">
      <alignment horizontal="center" vertical="center" wrapText="1"/>
    </xf>
    <xf numFmtId="164" fontId="9" fillId="0" borderId="8" xfId="15" applyNumberFormat="1" applyFont="1" applyFill="1" applyBorder="1" applyAlignment="1">
      <alignment horizontal="left" vertical="center" wrapText="1"/>
    </xf>
    <xf numFmtId="49" fontId="9" fillId="0" borderId="21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7" xfId="15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9" fillId="0" borderId="11" xfId="15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164" fontId="9" fillId="0" borderId="1" xfId="15" applyNumberFormat="1" applyFont="1" applyFill="1" applyBorder="1" applyAlignment="1">
      <alignment vertical="top" wrapText="1"/>
    </xf>
    <xf numFmtId="164" fontId="9" fillId="0" borderId="19" xfId="15" applyNumberFormat="1" applyFont="1" applyFill="1" applyBorder="1" applyAlignment="1">
      <alignment vertical="top" wrapText="1"/>
    </xf>
    <xf numFmtId="164" fontId="9" fillId="0" borderId="4" xfId="15" applyNumberFormat="1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64" fontId="8" fillId="0" borderId="3" xfId="15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15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164" fontId="8" fillId="0" borderId="21" xfId="15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center" wrapText="1"/>
    </xf>
    <xf numFmtId="164" fontId="8" fillId="0" borderId="3" xfId="15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wrapText="1"/>
    </xf>
    <xf numFmtId="164" fontId="8" fillId="0" borderId="3" xfId="15" applyNumberFormat="1" applyFont="1" applyFill="1" applyBorder="1" applyAlignment="1">
      <alignment wrapText="1"/>
    </xf>
    <xf numFmtId="164" fontId="9" fillId="0" borderId="8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vertical="top" wrapText="1"/>
    </xf>
    <xf numFmtId="0" fontId="8" fillId="0" borderId="2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164" fontId="8" fillId="0" borderId="11" xfId="0" applyNumberFormat="1" applyFont="1" applyFill="1" applyBorder="1" applyAlignment="1">
      <alignment/>
    </xf>
    <xf numFmtId="0" fontId="9" fillId="0" borderId="19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1" xfId="15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horizontal="left" vertical="top" wrapText="1"/>
    </xf>
    <xf numFmtId="49" fontId="9" fillId="0" borderId="4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vertical="top"/>
    </xf>
    <xf numFmtId="3" fontId="1" fillId="0" borderId="8" xfId="0" applyNumberFormat="1" applyFont="1" applyFill="1" applyBorder="1" applyAlignment="1">
      <alignment horizontal="right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vertical="top" wrapText="1"/>
    </xf>
    <xf numFmtId="164" fontId="4" fillId="0" borderId="4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1" fillId="0" borderId="16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/>
    </xf>
    <xf numFmtId="3" fontId="1" fillId="0" borderId="16" xfId="0" applyNumberFormat="1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49" fontId="9" fillId="0" borderId="19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J6" sqref="J6"/>
    </sheetView>
  </sheetViews>
  <sheetFormatPr defaultColWidth="9.00390625" defaultRowHeight="12.75"/>
  <cols>
    <col min="1" max="1" width="3.875" style="0" customWidth="1"/>
    <col min="2" max="2" width="5.875" style="0" customWidth="1"/>
    <col min="3" max="3" width="5.375" style="0" customWidth="1"/>
    <col min="4" max="4" width="27.25390625" style="0" customWidth="1"/>
    <col min="5" max="5" width="12.00390625" style="0" customWidth="1"/>
    <col min="6" max="7" width="10.375" style="0" customWidth="1"/>
    <col min="8" max="8" width="12.75390625" style="0" customWidth="1"/>
  </cols>
  <sheetData>
    <row r="1" spans="1:12" ht="15">
      <c r="A1" s="1"/>
      <c r="B1" s="2"/>
      <c r="C1" s="41"/>
      <c r="D1" s="42"/>
      <c r="E1" s="3"/>
      <c r="F1" s="42"/>
      <c r="G1" s="14" t="s">
        <v>0</v>
      </c>
      <c r="H1" s="14"/>
      <c r="I1" s="15"/>
      <c r="J1" s="15"/>
      <c r="K1" s="13"/>
      <c r="L1" s="13"/>
    </row>
    <row r="2" spans="1:12" ht="15">
      <c r="A2" s="1"/>
      <c r="B2" s="2"/>
      <c r="C2" s="41"/>
      <c r="D2" s="42"/>
      <c r="E2" s="3"/>
      <c r="F2" s="42"/>
      <c r="G2" s="14" t="s">
        <v>154</v>
      </c>
      <c r="H2" s="14" t="s">
        <v>153</v>
      </c>
      <c r="I2" s="15"/>
      <c r="J2" s="15"/>
      <c r="K2" s="13"/>
      <c r="L2" s="13"/>
    </row>
    <row r="3" spans="1:12" ht="15">
      <c r="A3" s="1"/>
      <c r="B3" s="2"/>
      <c r="C3" s="41"/>
      <c r="D3" s="42"/>
      <c r="E3" s="3"/>
      <c r="F3" s="42"/>
      <c r="G3" s="14" t="s">
        <v>1</v>
      </c>
      <c r="H3" s="14"/>
      <c r="I3" s="15"/>
      <c r="J3" s="15"/>
      <c r="K3" s="13"/>
      <c r="L3" s="13"/>
    </row>
    <row r="4" spans="1:12" ht="15">
      <c r="A4" s="1"/>
      <c r="B4" s="2"/>
      <c r="C4" s="41"/>
      <c r="D4" s="42"/>
      <c r="E4" s="3"/>
      <c r="F4" s="42"/>
      <c r="G4" s="14" t="s">
        <v>12</v>
      </c>
      <c r="H4" s="14"/>
      <c r="I4" s="15"/>
      <c r="J4" s="15"/>
      <c r="K4" s="13"/>
      <c r="L4" s="13"/>
    </row>
    <row r="5" spans="1:12" ht="15">
      <c r="A5" s="1"/>
      <c r="B5" s="2"/>
      <c r="C5" s="41"/>
      <c r="D5" s="42"/>
      <c r="E5" s="3"/>
      <c r="F5" s="42"/>
      <c r="G5" s="14" t="s">
        <v>13</v>
      </c>
      <c r="H5" s="14"/>
      <c r="I5" s="15"/>
      <c r="J5" s="15"/>
      <c r="K5" s="13"/>
      <c r="L5" s="13"/>
    </row>
    <row r="6" spans="1:12" ht="15">
      <c r="A6" s="1"/>
      <c r="B6" s="2"/>
      <c r="C6" s="41"/>
      <c r="D6" s="42"/>
      <c r="E6" s="3"/>
      <c r="F6" s="42"/>
      <c r="G6" s="14" t="s">
        <v>14</v>
      </c>
      <c r="H6" s="14"/>
      <c r="I6" s="15"/>
      <c r="J6" s="15"/>
      <c r="K6" s="13"/>
      <c r="L6" s="13"/>
    </row>
    <row r="7" spans="1:12" ht="15">
      <c r="A7" s="1"/>
      <c r="B7" s="2"/>
      <c r="C7" s="41"/>
      <c r="D7" s="42"/>
      <c r="E7" s="3"/>
      <c r="F7" s="42"/>
      <c r="G7" s="14" t="s">
        <v>15</v>
      </c>
      <c r="H7" s="14"/>
      <c r="I7" s="15"/>
      <c r="J7" s="15"/>
      <c r="K7" s="13"/>
      <c r="L7" s="13"/>
    </row>
    <row r="8" spans="1:12" ht="15">
      <c r="A8" s="1"/>
      <c r="B8" s="2"/>
      <c r="C8" s="41"/>
      <c r="D8" s="42"/>
      <c r="E8" s="3"/>
      <c r="F8" s="42"/>
      <c r="G8" s="14" t="s">
        <v>2</v>
      </c>
      <c r="H8" s="14"/>
      <c r="I8" s="13"/>
      <c r="J8" s="13"/>
      <c r="K8" s="13"/>
      <c r="L8" s="13"/>
    </row>
    <row r="9" spans="1:12" ht="15">
      <c r="A9" s="193" t="s">
        <v>3</v>
      </c>
      <c r="B9" s="193"/>
      <c r="C9" s="193"/>
      <c r="D9" s="193"/>
      <c r="E9" s="193"/>
      <c r="F9" s="193"/>
      <c r="G9" s="193"/>
      <c r="H9" s="193"/>
      <c r="I9" s="13"/>
      <c r="J9" s="13"/>
      <c r="K9" s="13"/>
      <c r="L9" s="13"/>
    </row>
    <row r="10" spans="1:12" ht="15">
      <c r="A10" s="193" t="s">
        <v>16</v>
      </c>
      <c r="B10" s="193"/>
      <c r="C10" s="193"/>
      <c r="D10" s="193"/>
      <c r="E10" s="193"/>
      <c r="F10" s="193"/>
      <c r="G10" s="193"/>
      <c r="H10" s="193"/>
      <c r="I10" s="13"/>
      <c r="J10" s="13"/>
      <c r="K10" s="13"/>
      <c r="L10" s="13"/>
    </row>
    <row r="11" spans="1:12" ht="15">
      <c r="A11" s="1"/>
      <c r="B11" s="2"/>
      <c r="C11" s="41"/>
      <c r="D11" s="42"/>
      <c r="E11" s="3"/>
      <c r="F11" s="42"/>
      <c r="G11" s="42"/>
      <c r="H11" s="42"/>
      <c r="I11" s="13"/>
      <c r="J11" s="13"/>
      <c r="K11" s="13"/>
      <c r="L11" s="13"/>
    </row>
    <row r="12" spans="1:12" ht="26.25" thickBot="1">
      <c r="A12" s="4" t="s">
        <v>4</v>
      </c>
      <c r="B12" s="4" t="s">
        <v>5</v>
      </c>
      <c r="C12" s="4"/>
      <c r="D12" s="4" t="s">
        <v>6</v>
      </c>
      <c r="E12" s="5" t="s">
        <v>144</v>
      </c>
      <c r="F12" s="4" t="s">
        <v>7</v>
      </c>
      <c r="G12" s="4" t="s">
        <v>8</v>
      </c>
      <c r="H12" s="4" t="s">
        <v>9</v>
      </c>
      <c r="I12" s="13"/>
      <c r="J12" s="13"/>
      <c r="K12" s="13"/>
      <c r="L12" s="13"/>
    </row>
    <row r="13" spans="1:12" ht="27" thickBot="1" thickTop="1">
      <c r="A13" s="16" t="s">
        <v>17</v>
      </c>
      <c r="B13" s="194" t="s">
        <v>18</v>
      </c>
      <c r="C13" s="195"/>
      <c r="D13" s="195"/>
      <c r="E13" s="17">
        <v>941500</v>
      </c>
      <c r="F13" s="43"/>
      <c r="G13" s="44">
        <f>G14</f>
        <v>100000</v>
      </c>
      <c r="H13" s="19">
        <f>E13+F13-G13</f>
        <v>841500</v>
      </c>
      <c r="I13" s="13"/>
      <c r="J13" s="13"/>
      <c r="K13" s="13"/>
      <c r="L13" s="13"/>
    </row>
    <row r="14" spans="1:12" ht="42.75" customHeight="1" thickTop="1">
      <c r="A14" s="45"/>
      <c r="B14" s="20" t="s">
        <v>19</v>
      </c>
      <c r="C14" s="196" t="s">
        <v>20</v>
      </c>
      <c r="D14" s="197"/>
      <c r="E14" s="27">
        <v>721000</v>
      </c>
      <c r="F14" s="46"/>
      <c r="G14" s="47">
        <f>G15</f>
        <v>100000</v>
      </c>
      <c r="H14" s="22">
        <f aca="true" t="shared" si="0" ref="H14:H31">E14+F14-G14</f>
        <v>621000</v>
      </c>
      <c r="I14" s="13"/>
      <c r="J14" s="13"/>
      <c r="K14" s="13"/>
      <c r="L14" s="13"/>
    </row>
    <row r="15" spans="1:12" ht="156" customHeight="1" thickBot="1">
      <c r="A15" s="48"/>
      <c r="B15" s="8"/>
      <c r="C15" s="23">
        <v>6059</v>
      </c>
      <c r="D15" s="24" t="s">
        <v>21</v>
      </c>
      <c r="E15" s="49">
        <v>395444</v>
      </c>
      <c r="F15" s="53"/>
      <c r="G15" s="53">
        <v>100000</v>
      </c>
      <c r="H15" s="37">
        <f t="shared" si="0"/>
        <v>295444</v>
      </c>
      <c r="I15" s="13"/>
      <c r="J15" s="13"/>
      <c r="K15" s="13"/>
      <c r="L15" s="13"/>
    </row>
    <row r="16" spans="1:12" ht="16.5" thickBot="1" thickTop="1">
      <c r="A16" s="6">
        <v>700</v>
      </c>
      <c r="B16" s="198" t="s">
        <v>22</v>
      </c>
      <c r="C16" s="198"/>
      <c r="D16" s="198"/>
      <c r="E16" s="17">
        <v>217141</v>
      </c>
      <c r="F16" s="54">
        <f>F17</f>
        <v>20000</v>
      </c>
      <c r="G16" s="32"/>
      <c r="H16" s="26">
        <f t="shared" si="0"/>
        <v>237141</v>
      </c>
      <c r="I16" s="13"/>
      <c r="J16" s="13"/>
      <c r="K16" s="13"/>
      <c r="L16" s="13"/>
    </row>
    <row r="17" spans="1:12" ht="118.5" customHeight="1" thickTop="1">
      <c r="A17" s="9"/>
      <c r="B17" s="10">
        <v>70005</v>
      </c>
      <c r="C17" s="200" t="s">
        <v>145</v>
      </c>
      <c r="D17" s="201"/>
      <c r="E17" s="33">
        <v>217141</v>
      </c>
      <c r="F17" s="50">
        <f>F18</f>
        <v>20000</v>
      </c>
      <c r="G17" s="28"/>
      <c r="H17" s="29">
        <f t="shared" si="0"/>
        <v>237141</v>
      </c>
      <c r="I17" s="13"/>
      <c r="J17" s="13"/>
      <c r="K17" s="13"/>
      <c r="L17" s="13"/>
    </row>
    <row r="18" spans="1:12" ht="18.75" customHeight="1" thickBot="1">
      <c r="A18" s="9"/>
      <c r="B18" s="11"/>
      <c r="C18" s="34">
        <v>4270</v>
      </c>
      <c r="D18" s="35" t="s">
        <v>23</v>
      </c>
      <c r="E18" s="36">
        <v>50000</v>
      </c>
      <c r="F18" s="53">
        <v>20000</v>
      </c>
      <c r="G18" s="53"/>
      <c r="H18" s="37">
        <f t="shared" si="0"/>
        <v>70000</v>
      </c>
      <c r="I18" s="13"/>
      <c r="J18" s="13"/>
      <c r="K18" s="13"/>
      <c r="L18" s="13"/>
    </row>
    <row r="19" spans="1:12" ht="17.25" customHeight="1" thickBot="1" thickTop="1">
      <c r="A19" s="6">
        <v>801</v>
      </c>
      <c r="B19" s="194" t="s">
        <v>24</v>
      </c>
      <c r="C19" s="195"/>
      <c r="D19" s="195"/>
      <c r="E19" s="17">
        <v>8143100</v>
      </c>
      <c r="F19" s="54">
        <f>F20</f>
        <v>10000</v>
      </c>
      <c r="G19" s="32"/>
      <c r="H19" s="26">
        <f t="shared" si="0"/>
        <v>8153100</v>
      </c>
      <c r="I19" s="13"/>
      <c r="J19" s="13"/>
      <c r="K19" s="13"/>
      <c r="L19" s="13"/>
    </row>
    <row r="20" spans="1:12" ht="15.75" thickTop="1">
      <c r="A20" s="171"/>
      <c r="B20" s="10">
        <v>80101</v>
      </c>
      <c r="C20" s="200" t="s">
        <v>25</v>
      </c>
      <c r="D20" s="201"/>
      <c r="E20" s="27">
        <v>4222900</v>
      </c>
      <c r="F20" s="50">
        <f>F21</f>
        <v>10000</v>
      </c>
      <c r="G20" s="28"/>
      <c r="H20" s="29">
        <f t="shared" si="0"/>
        <v>4232900</v>
      </c>
      <c r="I20" s="13"/>
      <c r="J20" s="13"/>
      <c r="K20" s="13"/>
      <c r="L20" s="13"/>
    </row>
    <row r="21" spans="1:12" ht="67.5" customHeight="1" thickBot="1">
      <c r="A21" s="171"/>
      <c r="B21" s="4"/>
      <c r="C21" s="30">
        <v>6050</v>
      </c>
      <c r="D21" s="35" t="s">
        <v>146</v>
      </c>
      <c r="E21" s="36">
        <v>10500</v>
      </c>
      <c r="F21" s="46">
        <v>10000</v>
      </c>
      <c r="G21" s="21"/>
      <c r="H21" s="37">
        <f t="shared" si="0"/>
        <v>20500</v>
      </c>
      <c r="I21" s="13"/>
      <c r="J21" s="13"/>
      <c r="K21" s="13"/>
      <c r="L21" s="13"/>
    </row>
    <row r="22" spans="1:12" ht="33" customHeight="1" thickBot="1" thickTop="1">
      <c r="A22" s="6">
        <v>900</v>
      </c>
      <c r="B22" s="198" t="s">
        <v>26</v>
      </c>
      <c r="C22" s="198"/>
      <c r="D22" s="198"/>
      <c r="E22" s="17">
        <v>1859000</v>
      </c>
      <c r="F22" s="44">
        <f>F23+F25</f>
        <v>25000</v>
      </c>
      <c r="G22" s="18"/>
      <c r="H22" s="19">
        <f t="shared" si="0"/>
        <v>1884000</v>
      </c>
      <c r="I22" s="13"/>
      <c r="J22" s="13"/>
      <c r="K22" s="13"/>
      <c r="L22" s="13"/>
    </row>
    <row r="23" spans="1:12" ht="15.75" thickTop="1">
      <c r="A23" s="171"/>
      <c r="B23" s="10">
        <v>90015</v>
      </c>
      <c r="C23" s="209" t="s">
        <v>27</v>
      </c>
      <c r="D23" s="197"/>
      <c r="E23" s="56">
        <v>200000</v>
      </c>
      <c r="F23" s="47">
        <f>F24</f>
        <v>16000</v>
      </c>
      <c r="G23" s="21"/>
      <c r="H23" s="22">
        <f t="shared" si="0"/>
        <v>216000</v>
      </c>
      <c r="I23" s="13"/>
      <c r="J23" s="13"/>
      <c r="K23" s="13"/>
      <c r="L23" s="13"/>
    </row>
    <row r="24" spans="1:12" ht="63.75">
      <c r="A24" s="171"/>
      <c r="B24" s="4"/>
      <c r="C24" s="173">
        <v>6050</v>
      </c>
      <c r="D24" s="182" t="s">
        <v>147</v>
      </c>
      <c r="E24" s="183">
        <v>30000</v>
      </c>
      <c r="F24" s="60">
        <v>16000</v>
      </c>
      <c r="G24" s="184"/>
      <c r="H24" s="61">
        <f t="shared" si="0"/>
        <v>46000</v>
      </c>
      <c r="I24" s="13"/>
      <c r="J24" s="13"/>
      <c r="K24" s="13"/>
      <c r="L24" s="13"/>
    </row>
    <row r="25" spans="1:12" ht="68.25" customHeight="1">
      <c r="A25" s="171"/>
      <c r="B25" s="11">
        <v>90004</v>
      </c>
      <c r="C25" s="199" t="s">
        <v>151</v>
      </c>
      <c r="D25" s="199"/>
      <c r="E25" s="185">
        <v>285000</v>
      </c>
      <c r="F25" s="47">
        <f>F26</f>
        <v>9000</v>
      </c>
      <c r="G25" s="46"/>
      <c r="H25" s="22">
        <f t="shared" si="0"/>
        <v>294000</v>
      </c>
      <c r="I25" s="13"/>
      <c r="J25" s="13"/>
      <c r="K25" s="13"/>
      <c r="L25" s="13"/>
    </row>
    <row r="26" spans="1:12" ht="15.75" thickBot="1">
      <c r="A26" s="171"/>
      <c r="B26" s="51"/>
      <c r="C26" s="186">
        <v>4300</v>
      </c>
      <c r="D26" s="187" t="s">
        <v>152</v>
      </c>
      <c r="E26" s="49">
        <v>130000</v>
      </c>
      <c r="F26" s="188">
        <v>9000</v>
      </c>
      <c r="G26" s="188"/>
      <c r="H26" s="189">
        <f t="shared" si="0"/>
        <v>139000</v>
      </c>
      <c r="I26" s="13"/>
      <c r="J26" s="13"/>
      <c r="K26" s="13"/>
      <c r="L26" s="13"/>
    </row>
    <row r="27" spans="1:12" ht="16.5" thickBot="1" thickTop="1">
      <c r="A27" s="38">
        <v>921</v>
      </c>
      <c r="B27" s="210" t="s">
        <v>10</v>
      </c>
      <c r="C27" s="198"/>
      <c r="D27" s="211"/>
      <c r="E27" s="39">
        <v>399200</v>
      </c>
      <c r="F27" s="44">
        <f>F28</f>
        <v>5000</v>
      </c>
      <c r="G27" s="18"/>
      <c r="H27" s="26">
        <f t="shared" si="0"/>
        <v>404200</v>
      </c>
      <c r="I27" s="13"/>
      <c r="J27" s="13"/>
      <c r="K27" s="13"/>
      <c r="L27" s="13"/>
    </row>
    <row r="28" spans="1:12" ht="40.5" customHeight="1" thickTop="1">
      <c r="A28" s="171"/>
      <c r="B28" s="10">
        <v>92109</v>
      </c>
      <c r="C28" s="202" t="s">
        <v>148</v>
      </c>
      <c r="D28" s="201"/>
      <c r="E28" s="27">
        <v>115200</v>
      </c>
      <c r="F28" s="50">
        <f>F29</f>
        <v>5000</v>
      </c>
      <c r="G28" s="28"/>
      <c r="H28" s="29">
        <f t="shared" si="0"/>
        <v>120200</v>
      </c>
      <c r="I28" s="13"/>
      <c r="J28" s="13"/>
      <c r="K28" s="13"/>
      <c r="L28" s="13"/>
    </row>
    <row r="29" spans="1:12" ht="15.75" thickBot="1">
      <c r="A29" s="171"/>
      <c r="B29" s="52"/>
      <c r="C29" s="30">
        <v>4270</v>
      </c>
      <c r="D29" s="31" t="s">
        <v>23</v>
      </c>
      <c r="E29" s="36">
        <v>45000</v>
      </c>
      <c r="F29" s="46">
        <v>5000</v>
      </c>
      <c r="G29" s="21"/>
      <c r="H29" s="37">
        <f t="shared" si="0"/>
        <v>50000</v>
      </c>
      <c r="I29" s="13"/>
      <c r="J29" s="13"/>
      <c r="K29" s="13"/>
      <c r="L29" s="13"/>
    </row>
    <row r="30" spans="1:12" ht="16.5" thickBot="1" thickTop="1">
      <c r="A30" s="6">
        <v>926</v>
      </c>
      <c r="B30" s="198" t="s">
        <v>28</v>
      </c>
      <c r="C30" s="198"/>
      <c r="D30" s="198"/>
      <c r="E30" s="17">
        <v>16000</v>
      </c>
      <c r="F30" s="44">
        <f>F31</f>
        <v>40000</v>
      </c>
      <c r="G30" s="18"/>
      <c r="H30" s="26">
        <f t="shared" si="0"/>
        <v>56000</v>
      </c>
      <c r="I30" s="13"/>
      <c r="J30" s="13"/>
      <c r="K30" s="13"/>
      <c r="L30" s="13"/>
    </row>
    <row r="31" spans="1:12" ht="32.25" customHeight="1" thickTop="1">
      <c r="A31" s="171"/>
      <c r="B31" s="40">
        <v>92695</v>
      </c>
      <c r="C31" s="202" t="s">
        <v>29</v>
      </c>
      <c r="D31" s="201"/>
      <c r="E31" s="33">
        <v>16000</v>
      </c>
      <c r="F31" s="50">
        <f>F32+F33</f>
        <v>40000</v>
      </c>
      <c r="G31" s="28"/>
      <c r="H31" s="29">
        <f t="shared" si="0"/>
        <v>56000</v>
      </c>
      <c r="I31" s="13"/>
      <c r="J31" s="13"/>
      <c r="K31" s="13"/>
      <c r="L31" s="13"/>
    </row>
    <row r="32" spans="1:12" ht="25.5">
      <c r="A32" s="171"/>
      <c r="B32" s="52"/>
      <c r="C32" s="57">
        <v>6050</v>
      </c>
      <c r="D32" s="58" t="s">
        <v>149</v>
      </c>
      <c r="E32" s="59"/>
      <c r="F32" s="60">
        <v>20000</v>
      </c>
      <c r="G32" s="60"/>
      <c r="H32" s="61">
        <f>E32+F32-G32</f>
        <v>20000</v>
      </c>
      <c r="I32" s="13"/>
      <c r="J32" s="13"/>
      <c r="K32" s="13"/>
      <c r="L32" s="13"/>
    </row>
    <row r="33" spans="1:12" ht="25.5">
      <c r="A33" s="172"/>
      <c r="B33" s="7"/>
      <c r="C33" s="57">
        <v>6050</v>
      </c>
      <c r="D33" s="58" t="s">
        <v>150</v>
      </c>
      <c r="E33" s="59"/>
      <c r="F33" s="60">
        <v>20000</v>
      </c>
      <c r="G33" s="60"/>
      <c r="H33" s="61">
        <f>E33+F33-G33</f>
        <v>20000</v>
      </c>
      <c r="I33" s="13"/>
      <c r="J33" s="13"/>
      <c r="K33" s="13"/>
      <c r="L33" s="13"/>
    </row>
    <row r="34" spans="1:12" ht="15.75" thickBot="1">
      <c r="A34" s="203" t="s">
        <v>30</v>
      </c>
      <c r="B34" s="204"/>
      <c r="C34" s="204"/>
      <c r="D34" s="205"/>
      <c r="E34" s="62">
        <f>E13+E16+E19+E22+E27+E30</f>
        <v>11575941</v>
      </c>
      <c r="F34" s="190">
        <f>F13+F16+F19+F22+F27+F30</f>
        <v>100000</v>
      </c>
      <c r="G34" s="190">
        <f>G13+G16+G19+G22+G27+G30</f>
        <v>100000</v>
      </c>
      <c r="H34" s="192">
        <f>E34+F34-G34</f>
        <v>11575941</v>
      </c>
      <c r="I34" s="13"/>
      <c r="J34" s="13"/>
      <c r="K34" s="13"/>
      <c r="L34" s="13"/>
    </row>
    <row r="35" spans="1:12" ht="19.5" customHeight="1" thickBot="1" thickTop="1">
      <c r="A35" s="206" t="s">
        <v>11</v>
      </c>
      <c r="B35" s="207"/>
      <c r="C35" s="207"/>
      <c r="D35" s="208"/>
      <c r="E35" s="12">
        <v>21670000</v>
      </c>
      <c r="F35" s="191">
        <f>F34</f>
        <v>100000</v>
      </c>
      <c r="G35" s="191">
        <f>G34</f>
        <v>100000</v>
      </c>
      <c r="H35" s="191">
        <f>E35+F35-G35</f>
        <v>21670000</v>
      </c>
      <c r="I35" s="13"/>
      <c r="J35" s="13"/>
      <c r="K35" s="13"/>
      <c r="L35" s="13"/>
    </row>
    <row r="36" spans="1:12" ht="15.75" thickTop="1">
      <c r="A36" s="13"/>
      <c r="B36" s="13"/>
      <c r="C36" s="13"/>
      <c r="D36" s="13"/>
      <c r="E36" s="13"/>
      <c r="F36" s="25"/>
      <c r="G36" s="25"/>
      <c r="H36" s="13"/>
      <c r="I36" s="13"/>
      <c r="J36" s="13"/>
      <c r="K36" s="13"/>
      <c r="L36" s="13"/>
    </row>
    <row r="37" spans="1:12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17">
    <mergeCell ref="C31:D31"/>
    <mergeCell ref="A34:D34"/>
    <mergeCell ref="A35:D35"/>
    <mergeCell ref="C23:D23"/>
    <mergeCell ref="B27:D27"/>
    <mergeCell ref="C28:D28"/>
    <mergeCell ref="B30:D30"/>
    <mergeCell ref="B16:D16"/>
    <mergeCell ref="B22:D22"/>
    <mergeCell ref="C25:D25"/>
    <mergeCell ref="C17:D17"/>
    <mergeCell ref="B19:D19"/>
    <mergeCell ref="C20:D20"/>
    <mergeCell ref="A9:H9"/>
    <mergeCell ref="A10:H10"/>
    <mergeCell ref="B13:D13"/>
    <mergeCell ref="C14:D1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 topLeftCell="C1">
      <selection activeCell="S15" sqref="S15"/>
    </sheetView>
  </sheetViews>
  <sheetFormatPr defaultColWidth="9.00390625" defaultRowHeight="12.75"/>
  <cols>
    <col min="1" max="1" width="5.375" style="0" customWidth="1"/>
    <col min="2" max="2" width="21.75390625" style="0" customWidth="1"/>
    <col min="3" max="3" width="8.375" style="0" customWidth="1"/>
    <col min="4" max="4" width="9.75390625" style="0" customWidth="1"/>
    <col min="5" max="5" width="9.25390625" style="0" customWidth="1"/>
    <col min="6" max="6" width="10.375" style="0" customWidth="1"/>
    <col min="7" max="7" width="8.875" style="0" customWidth="1"/>
    <col min="10" max="10" width="7.875" style="0" customWidth="1"/>
    <col min="11" max="11" width="8.625" style="0" customWidth="1"/>
    <col min="12" max="12" width="8.75390625" style="0" customWidth="1"/>
    <col min="13" max="13" width="10.00390625" style="0" customWidth="1"/>
  </cols>
  <sheetData>
    <row r="1" spans="1:14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4" t="s">
        <v>31</v>
      </c>
      <c r="M1" s="64"/>
      <c r="N1" s="64"/>
    </row>
    <row r="2" spans="1:14" ht="12.7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212" t="s">
        <v>155</v>
      </c>
      <c r="M2" s="212"/>
      <c r="N2" s="212"/>
    </row>
    <row r="3" spans="1:14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212" t="s">
        <v>1</v>
      </c>
      <c r="M3" s="212"/>
      <c r="N3" s="212"/>
    </row>
    <row r="4" spans="1:14" ht="12.7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212" t="s">
        <v>12</v>
      </c>
      <c r="M4" s="212"/>
      <c r="N4" s="212"/>
    </row>
    <row r="5" spans="1:14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212" t="s">
        <v>13</v>
      </c>
      <c r="M5" s="212"/>
      <c r="N5" s="212"/>
    </row>
    <row r="6" spans="1:14" ht="15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212" t="s">
        <v>14</v>
      </c>
      <c r="M6" s="212"/>
      <c r="N6" s="212"/>
    </row>
    <row r="7" spans="1:14" ht="15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212" t="s">
        <v>15</v>
      </c>
      <c r="M7" s="212"/>
      <c r="N7" s="212"/>
    </row>
    <row r="10" spans="1:14" ht="15.75">
      <c r="A10" s="174" t="s">
        <v>32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ht="15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2.75">
      <c r="A12" s="135" t="s">
        <v>33</v>
      </c>
      <c r="B12" s="175" t="s">
        <v>34</v>
      </c>
      <c r="C12" s="175" t="s">
        <v>35</v>
      </c>
      <c r="D12" s="175" t="s">
        <v>36</v>
      </c>
      <c r="E12" s="135" t="s">
        <v>37</v>
      </c>
      <c r="F12" s="175" t="s">
        <v>38</v>
      </c>
      <c r="G12" s="177" t="s">
        <v>39</v>
      </c>
      <c r="H12" s="178"/>
      <c r="I12" s="178"/>
      <c r="J12" s="178"/>
      <c r="K12" s="178"/>
      <c r="L12" s="178"/>
      <c r="M12" s="178"/>
      <c r="N12" s="179"/>
    </row>
    <row r="13" spans="1:14" ht="68.25">
      <c r="A13" s="135" t="s">
        <v>40</v>
      </c>
      <c r="B13" s="176"/>
      <c r="C13" s="176"/>
      <c r="D13" s="176"/>
      <c r="E13" s="135" t="s">
        <v>41</v>
      </c>
      <c r="F13" s="176"/>
      <c r="G13" s="135" t="s">
        <v>42</v>
      </c>
      <c r="H13" s="135" t="s">
        <v>43</v>
      </c>
      <c r="I13" s="135" t="s">
        <v>44</v>
      </c>
      <c r="J13" s="135" t="s">
        <v>45</v>
      </c>
      <c r="K13" s="135" t="s">
        <v>46</v>
      </c>
      <c r="L13" s="135" t="s">
        <v>47</v>
      </c>
      <c r="M13" s="135" t="s">
        <v>48</v>
      </c>
      <c r="N13" s="136" t="s">
        <v>49</v>
      </c>
    </row>
    <row r="14" spans="1:14" ht="12" customHeight="1">
      <c r="A14" s="67" t="s">
        <v>50</v>
      </c>
      <c r="B14" s="68" t="s">
        <v>51</v>
      </c>
      <c r="C14" s="69" t="s">
        <v>52</v>
      </c>
      <c r="D14" s="70">
        <v>1350000</v>
      </c>
      <c r="E14" s="71">
        <v>17000</v>
      </c>
      <c r="F14" s="71">
        <v>20000</v>
      </c>
      <c r="G14" s="71">
        <v>20000</v>
      </c>
      <c r="H14" s="71"/>
      <c r="I14" s="71"/>
      <c r="J14" s="71"/>
      <c r="K14" s="71"/>
      <c r="L14" s="71"/>
      <c r="M14" s="71">
        <v>1313000</v>
      </c>
      <c r="N14" s="137"/>
    </row>
    <row r="15" spans="1:14" ht="30" customHeight="1">
      <c r="A15" s="67" t="s">
        <v>19</v>
      </c>
      <c r="B15" s="72" t="s">
        <v>53</v>
      </c>
      <c r="C15" s="73" t="s">
        <v>54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f aca="true" t="shared" si="0" ref="I15:N15">I16+I17+I18</f>
        <v>0</v>
      </c>
      <c r="J15" s="71">
        <f t="shared" si="0"/>
        <v>0</v>
      </c>
      <c r="K15" s="71">
        <f t="shared" si="0"/>
        <v>0</v>
      </c>
      <c r="L15" s="71">
        <f t="shared" si="0"/>
        <v>0</v>
      </c>
      <c r="M15" s="71">
        <f t="shared" si="0"/>
        <v>0</v>
      </c>
      <c r="N15" s="71">
        <f t="shared" si="0"/>
        <v>0</v>
      </c>
    </row>
    <row r="16" spans="1:14" ht="41.25" customHeight="1">
      <c r="A16" s="67"/>
      <c r="B16" s="72" t="s">
        <v>55</v>
      </c>
      <c r="C16" s="73" t="s">
        <v>54</v>
      </c>
      <c r="D16" s="71">
        <v>316223</v>
      </c>
      <c r="E16" s="71">
        <v>136223</v>
      </c>
      <c r="F16" s="71">
        <v>180000</v>
      </c>
      <c r="G16" s="71">
        <v>29444</v>
      </c>
      <c r="H16" s="71">
        <v>150556</v>
      </c>
      <c r="I16" s="71"/>
      <c r="J16" s="71"/>
      <c r="K16" s="71"/>
      <c r="L16" s="71"/>
      <c r="M16" s="71"/>
      <c r="N16" s="137"/>
    </row>
    <row r="17" spans="1:14" ht="30" customHeight="1">
      <c r="A17" s="74"/>
      <c r="B17" s="68" t="s">
        <v>56</v>
      </c>
      <c r="C17" s="69" t="s">
        <v>54</v>
      </c>
      <c r="D17" s="70">
        <v>418119</v>
      </c>
      <c r="E17" s="70">
        <v>58119</v>
      </c>
      <c r="F17" s="70">
        <v>360000</v>
      </c>
      <c r="G17" s="70">
        <v>185000</v>
      </c>
      <c r="H17" s="70">
        <v>175000</v>
      </c>
      <c r="I17" s="70"/>
      <c r="J17" s="70"/>
      <c r="K17" s="70"/>
      <c r="L17" s="70"/>
      <c r="M17" s="70"/>
      <c r="N17" s="138"/>
    </row>
    <row r="18" spans="1:14" ht="30.75" customHeight="1">
      <c r="A18" s="75"/>
      <c r="B18" s="76" t="s">
        <v>57</v>
      </c>
      <c r="C18" s="77" t="s">
        <v>58</v>
      </c>
      <c r="D18" s="79">
        <v>84000</v>
      </c>
      <c r="E18" s="79">
        <v>3000</v>
      </c>
      <c r="F18" s="79">
        <v>81000</v>
      </c>
      <c r="G18" s="79">
        <v>81000</v>
      </c>
      <c r="H18" s="79"/>
      <c r="I18" s="79"/>
      <c r="J18" s="79"/>
      <c r="K18" s="79"/>
      <c r="L18" s="79"/>
      <c r="M18" s="79"/>
      <c r="N18" s="139"/>
    </row>
    <row r="19" spans="1:14" ht="20.25" customHeight="1">
      <c r="A19" s="67" t="s">
        <v>59</v>
      </c>
      <c r="B19" s="80" t="s">
        <v>60</v>
      </c>
      <c r="C19" s="81" t="s">
        <v>61</v>
      </c>
      <c r="D19" s="82">
        <v>0</v>
      </c>
      <c r="E19" s="82">
        <v>0</v>
      </c>
      <c r="F19" s="82">
        <v>0</v>
      </c>
      <c r="G19" s="82">
        <v>0</v>
      </c>
      <c r="H19" s="82">
        <f aca="true" t="shared" si="1" ref="H19:N19">H20+H21+H22+H23</f>
        <v>0</v>
      </c>
      <c r="I19" s="82">
        <f t="shared" si="1"/>
        <v>0</v>
      </c>
      <c r="J19" s="82">
        <f t="shared" si="1"/>
        <v>0</v>
      </c>
      <c r="K19" s="82">
        <f t="shared" si="1"/>
        <v>0</v>
      </c>
      <c r="L19" s="82">
        <f t="shared" si="1"/>
        <v>0</v>
      </c>
      <c r="M19" s="82">
        <v>0</v>
      </c>
      <c r="N19" s="82">
        <f t="shared" si="1"/>
        <v>0</v>
      </c>
    </row>
    <row r="20" spans="1:14" ht="11.25" customHeight="1">
      <c r="A20" s="67" t="s">
        <v>2</v>
      </c>
      <c r="B20" s="72" t="s">
        <v>62</v>
      </c>
      <c r="C20" s="73" t="s">
        <v>61</v>
      </c>
      <c r="D20" s="71">
        <v>670000</v>
      </c>
      <c r="E20" s="71">
        <v>49000</v>
      </c>
      <c r="F20" s="71">
        <v>21000</v>
      </c>
      <c r="G20" s="71">
        <v>21000</v>
      </c>
      <c r="H20" s="71">
        <v>0</v>
      </c>
      <c r="I20" s="71">
        <v>0</v>
      </c>
      <c r="J20" s="71">
        <v>0</v>
      </c>
      <c r="K20" s="71"/>
      <c r="L20" s="71"/>
      <c r="M20" s="71">
        <v>600000</v>
      </c>
      <c r="N20" s="137"/>
    </row>
    <row r="21" spans="1:14" ht="11.25" customHeight="1">
      <c r="A21" s="74"/>
      <c r="B21" s="68" t="s">
        <v>63</v>
      </c>
      <c r="C21" s="69" t="s">
        <v>61</v>
      </c>
      <c r="D21" s="70">
        <v>670000</v>
      </c>
      <c r="E21" s="70">
        <v>38000</v>
      </c>
      <c r="F21" s="70">
        <v>32000</v>
      </c>
      <c r="G21" s="70">
        <v>32000</v>
      </c>
      <c r="H21" s="70">
        <v>0</v>
      </c>
      <c r="I21" s="70">
        <v>0</v>
      </c>
      <c r="J21" s="70"/>
      <c r="K21" s="83"/>
      <c r="L21" s="83"/>
      <c r="M21" s="70">
        <v>600000</v>
      </c>
      <c r="N21" s="83"/>
    </row>
    <row r="22" spans="1:14" ht="12.75">
      <c r="A22" s="74"/>
      <c r="B22" s="68" t="s">
        <v>64</v>
      </c>
      <c r="C22" s="69" t="s">
        <v>61</v>
      </c>
      <c r="D22" s="70">
        <v>670000</v>
      </c>
      <c r="E22" s="70">
        <v>65000</v>
      </c>
      <c r="F22" s="70">
        <v>5000</v>
      </c>
      <c r="G22" s="70">
        <v>5000</v>
      </c>
      <c r="H22" s="70">
        <v>0</v>
      </c>
      <c r="I22" s="70">
        <v>0</v>
      </c>
      <c r="J22" s="70"/>
      <c r="K22" s="83"/>
      <c r="L22" s="83"/>
      <c r="M22" s="70">
        <v>600000</v>
      </c>
      <c r="N22" s="83"/>
    </row>
    <row r="23" spans="1:14" ht="12.75" customHeight="1" thickBot="1">
      <c r="A23" s="74"/>
      <c r="B23" s="68" t="s">
        <v>65</v>
      </c>
      <c r="C23" s="84" t="s">
        <v>61</v>
      </c>
      <c r="D23" s="85">
        <v>670000</v>
      </c>
      <c r="E23" s="85">
        <v>30000</v>
      </c>
      <c r="F23" s="85">
        <v>40000</v>
      </c>
      <c r="G23" s="85">
        <v>40000</v>
      </c>
      <c r="H23" s="85">
        <v>0</v>
      </c>
      <c r="I23" s="85">
        <v>0</v>
      </c>
      <c r="J23" s="85"/>
      <c r="K23" s="84"/>
      <c r="L23" s="84"/>
      <c r="M23" s="85">
        <v>600000</v>
      </c>
      <c r="N23" s="140"/>
    </row>
    <row r="24" spans="1:14" ht="14.25" thickBot="1" thickTop="1">
      <c r="A24" s="141"/>
      <c r="B24" s="142" t="s">
        <v>66</v>
      </c>
      <c r="C24" s="142"/>
      <c r="D24" s="143">
        <f>SUM(D14:D23)</f>
        <v>4848342</v>
      </c>
      <c r="E24" s="143">
        <f aca="true" t="shared" si="2" ref="E24:N24">SUM(E14:E23)</f>
        <v>396342</v>
      </c>
      <c r="F24" s="143">
        <f t="shared" si="2"/>
        <v>739000</v>
      </c>
      <c r="G24" s="143">
        <f t="shared" si="2"/>
        <v>413444</v>
      </c>
      <c r="H24" s="143">
        <f t="shared" si="2"/>
        <v>325556</v>
      </c>
      <c r="I24" s="143">
        <f t="shared" si="2"/>
        <v>0</v>
      </c>
      <c r="J24" s="143">
        <f t="shared" si="2"/>
        <v>0</v>
      </c>
      <c r="K24" s="143">
        <f t="shared" si="2"/>
        <v>0</v>
      </c>
      <c r="L24" s="143">
        <f t="shared" si="2"/>
        <v>0</v>
      </c>
      <c r="M24" s="143">
        <f t="shared" si="2"/>
        <v>3713000</v>
      </c>
      <c r="N24" s="143">
        <f t="shared" si="2"/>
        <v>0</v>
      </c>
    </row>
    <row r="25" spans="1:14" ht="13.5" thickTop="1">
      <c r="A25" s="135" t="s">
        <v>33</v>
      </c>
      <c r="B25" s="175" t="s">
        <v>34</v>
      </c>
      <c r="C25" s="175" t="s">
        <v>35</v>
      </c>
      <c r="D25" s="175" t="s">
        <v>36</v>
      </c>
      <c r="E25" s="135" t="s">
        <v>37</v>
      </c>
      <c r="F25" s="175" t="s">
        <v>38</v>
      </c>
      <c r="G25" s="177" t="s">
        <v>39</v>
      </c>
      <c r="H25" s="178"/>
      <c r="I25" s="178"/>
      <c r="J25" s="178"/>
      <c r="K25" s="178"/>
      <c r="L25" s="178"/>
      <c r="M25" s="178"/>
      <c r="N25" s="179"/>
    </row>
    <row r="26" spans="1:14" ht="68.25">
      <c r="A26" s="135" t="s">
        <v>40</v>
      </c>
      <c r="B26" s="176"/>
      <c r="C26" s="176"/>
      <c r="D26" s="176"/>
      <c r="E26" s="135" t="s">
        <v>41</v>
      </c>
      <c r="F26" s="176"/>
      <c r="G26" s="135" t="s">
        <v>42</v>
      </c>
      <c r="H26" s="135" t="s">
        <v>43</v>
      </c>
      <c r="I26" s="135" t="s">
        <v>44</v>
      </c>
      <c r="J26" s="135" t="s">
        <v>45</v>
      </c>
      <c r="K26" s="135" t="s">
        <v>46</v>
      </c>
      <c r="L26" s="135" t="s">
        <v>47</v>
      </c>
      <c r="M26" s="135" t="s">
        <v>48</v>
      </c>
      <c r="N26" s="136" t="s">
        <v>49</v>
      </c>
    </row>
    <row r="27" spans="1:14" ht="20.25" thickBot="1">
      <c r="A27" s="74" t="s">
        <v>67</v>
      </c>
      <c r="B27" s="68" t="s">
        <v>68</v>
      </c>
      <c r="C27" s="68" t="s">
        <v>69</v>
      </c>
      <c r="D27" s="86">
        <v>3070000</v>
      </c>
      <c r="E27" s="86">
        <v>40000</v>
      </c>
      <c r="F27" s="86">
        <v>30000</v>
      </c>
      <c r="G27" s="86">
        <v>30000</v>
      </c>
      <c r="H27" s="86"/>
      <c r="I27" s="86"/>
      <c r="J27" s="86"/>
      <c r="K27" s="86"/>
      <c r="L27" s="86"/>
      <c r="M27" s="86">
        <v>3000000</v>
      </c>
      <c r="N27" s="86"/>
    </row>
    <row r="28" spans="1:14" ht="19.5" customHeight="1" thickBot="1" thickTop="1">
      <c r="A28" s="141"/>
      <c r="B28" s="142" t="s">
        <v>70</v>
      </c>
      <c r="C28" s="142"/>
      <c r="D28" s="143">
        <f>D27</f>
        <v>3070000</v>
      </c>
      <c r="E28" s="143">
        <f aca="true" t="shared" si="3" ref="E28:N28">E27</f>
        <v>40000</v>
      </c>
      <c r="F28" s="143">
        <f t="shared" si="3"/>
        <v>30000</v>
      </c>
      <c r="G28" s="143">
        <f t="shared" si="3"/>
        <v>30000</v>
      </c>
      <c r="H28" s="143">
        <f t="shared" si="3"/>
        <v>0</v>
      </c>
      <c r="I28" s="143">
        <f t="shared" si="3"/>
        <v>0</v>
      </c>
      <c r="J28" s="143">
        <f t="shared" si="3"/>
        <v>0</v>
      </c>
      <c r="K28" s="143">
        <f t="shared" si="3"/>
        <v>0</v>
      </c>
      <c r="L28" s="143">
        <f t="shared" si="3"/>
        <v>0</v>
      </c>
      <c r="M28" s="143">
        <f t="shared" si="3"/>
        <v>3000000</v>
      </c>
      <c r="N28" s="143">
        <f t="shared" si="3"/>
        <v>0</v>
      </c>
    </row>
    <row r="29" spans="1:14" ht="33.75" customHeight="1" thickTop="1">
      <c r="A29" s="87">
        <v>60016</v>
      </c>
      <c r="B29" s="88" t="s">
        <v>71</v>
      </c>
      <c r="C29" s="89">
        <v>2008</v>
      </c>
      <c r="D29" s="90">
        <v>90000</v>
      </c>
      <c r="E29" s="90"/>
      <c r="F29" s="90">
        <v>90000</v>
      </c>
      <c r="G29" s="90">
        <v>30000</v>
      </c>
      <c r="H29" s="90"/>
      <c r="I29" s="85"/>
      <c r="J29" s="85">
        <v>40000</v>
      </c>
      <c r="K29" s="85">
        <v>0</v>
      </c>
      <c r="L29" s="85">
        <v>20000</v>
      </c>
      <c r="M29" s="85"/>
      <c r="N29" s="85"/>
    </row>
    <row r="30" spans="1:14" ht="24.75" customHeight="1">
      <c r="A30" s="67" t="s">
        <v>72</v>
      </c>
      <c r="B30" s="72" t="s">
        <v>73</v>
      </c>
      <c r="C30" s="78">
        <v>2008</v>
      </c>
      <c r="D30" s="91">
        <v>50000</v>
      </c>
      <c r="E30" s="91">
        <v>0</v>
      </c>
      <c r="F30" s="91">
        <v>50000</v>
      </c>
      <c r="G30" s="91">
        <v>15000</v>
      </c>
      <c r="H30" s="92">
        <v>0</v>
      </c>
      <c r="I30" s="91">
        <v>0</v>
      </c>
      <c r="J30" s="91">
        <v>10000</v>
      </c>
      <c r="K30" s="93"/>
      <c r="L30" s="91">
        <v>25000</v>
      </c>
      <c r="M30" s="94">
        <v>0</v>
      </c>
      <c r="N30" s="144"/>
    </row>
    <row r="31" spans="1:14" ht="55.5" customHeight="1">
      <c r="A31" s="67" t="s">
        <v>72</v>
      </c>
      <c r="B31" s="72" t="s">
        <v>74</v>
      </c>
      <c r="C31" s="78" t="s">
        <v>61</v>
      </c>
      <c r="D31" s="91">
        <v>1450000</v>
      </c>
      <c r="E31" s="91">
        <v>0</v>
      </c>
      <c r="F31" s="91">
        <v>50000</v>
      </c>
      <c r="G31" s="91">
        <v>50000</v>
      </c>
      <c r="H31" s="91">
        <v>0</v>
      </c>
      <c r="I31" s="91">
        <v>0</v>
      </c>
      <c r="J31" s="71"/>
      <c r="K31" s="91">
        <v>0</v>
      </c>
      <c r="L31" s="93"/>
      <c r="M31" s="94">
        <v>1400000</v>
      </c>
      <c r="N31" s="145"/>
    </row>
    <row r="32" spans="1:14" ht="28.5" customHeight="1">
      <c r="A32" s="95" t="s">
        <v>72</v>
      </c>
      <c r="B32" s="80" t="s">
        <v>75</v>
      </c>
      <c r="C32" s="96">
        <v>2008</v>
      </c>
      <c r="D32" s="97">
        <v>100000</v>
      </c>
      <c r="E32" s="97">
        <v>0</v>
      </c>
      <c r="F32" s="97">
        <v>100000</v>
      </c>
      <c r="G32" s="97">
        <v>100000</v>
      </c>
      <c r="H32" s="97"/>
      <c r="I32" s="82"/>
      <c r="J32" s="82"/>
      <c r="K32" s="98"/>
      <c r="L32" s="98"/>
      <c r="M32" s="99">
        <v>0</v>
      </c>
      <c r="N32" s="146"/>
    </row>
    <row r="33" spans="1:14" ht="29.25" customHeight="1">
      <c r="A33" s="95" t="s">
        <v>72</v>
      </c>
      <c r="B33" s="80" t="s">
        <v>76</v>
      </c>
      <c r="C33" s="96">
        <v>2008</v>
      </c>
      <c r="D33" s="97">
        <v>115000</v>
      </c>
      <c r="E33" s="97">
        <v>0</v>
      </c>
      <c r="F33" s="97">
        <v>115000</v>
      </c>
      <c r="G33" s="97">
        <v>115000</v>
      </c>
      <c r="H33" s="97"/>
      <c r="I33" s="82"/>
      <c r="J33" s="82"/>
      <c r="K33" s="98"/>
      <c r="L33" s="98"/>
      <c r="M33" s="99"/>
      <c r="N33" s="146"/>
    </row>
    <row r="34" spans="1:14" ht="42" customHeight="1">
      <c r="A34" s="95" t="s">
        <v>72</v>
      </c>
      <c r="B34" s="80" t="s">
        <v>77</v>
      </c>
      <c r="C34" s="96" t="s">
        <v>78</v>
      </c>
      <c r="D34" s="97">
        <v>350000</v>
      </c>
      <c r="E34" s="97">
        <v>0</v>
      </c>
      <c r="F34" s="97">
        <v>20000</v>
      </c>
      <c r="G34" s="97">
        <v>20000</v>
      </c>
      <c r="H34" s="97"/>
      <c r="I34" s="82">
        <v>0</v>
      </c>
      <c r="J34" s="82"/>
      <c r="K34" s="98"/>
      <c r="L34" s="97">
        <v>0</v>
      </c>
      <c r="M34" s="99">
        <v>330000</v>
      </c>
      <c r="N34" s="146"/>
    </row>
    <row r="35" spans="1:14" ht="32.25" customHeight="1">
      <c r="A35" s="74" t="s">
        <v>72</v>
      </c>
      <c r="B35" s="68" t="s">
        <v>79</v>
      </c>
      <c r="C35" s="84" t="s">
        <v>78</v>
      </c>
      <c r="D35" s="85">
        <v>1900000</v>
      </c>
      <c r="E35" s="85">
        <v>0</v>
      </c>
      <c r="F35" s="85">
        <v>600000</v>
      </c>
      <c r="G35" s="85">
        <v>350000</v>
      </c>
      <c r="H35" s="85"/>
      <c r="I35" s="70"/>
      <c r="J35" s="85">
        <v>180000</v>
      </c>
      <c r="K35" s="85">
        <v>70000</v>
      </c>
      <c r="L35" s="85">
        <v>0</v>
      </c>
      <c r="M35" s="100">
        <v>1300000</v>
      </c>
      <c r="N35" s="140"/>
    </row>
    <row r="36" spans="1:14" ht="46.5" customHeight="1">
      <c r="A36" s="95" t="s">
        <v>72</v>
      </c>
      <c r="B36" s="80" t="s">
        <v>80</v>
      </c>
      <c r="C36" s="96" t="s">
        <v>81</v>
      </c>
      <c r="D36" s="97">
        <v>2326000</v>
      </c>
      <c r="E36" s="97">
        <v>50000</v>
      </c>
      <c r="F36" s="97">
        <v>50000</v>
      </c>
      <c r="G36" s="97">
        <v>50000</v>
      </c>
      <c r="H36" s="97"/>
      <c r="I36" s="82"/>
      <c r="J36" s="97">
        <v>0</v>
      </c>
      <c r="K36" s="98"/>
      <c r="L36" s="98"/>
      <c r="M36" s="99">
        <v>2226000</v>
      </c>
      <c r="N36" s="146"/>
    </row>
    <row r="37" spans="1:14" ht="44.25" customHeight="1">
      <c r="A37" s="74" t="s">
        <v>82</v>
      </c>
      <c r="B37" s="68" t="s">
        <v>83</v>
      </c>
      <c r="C37" s="84" t="s">
        <v>61</v>
      </c>
      <c r="D37" s="85">
        <v>402000</v>
      </c>
      <c r="E37" s="85"/>
      <c r="F37" s="85">
        <v>120000</v>
      </c>
      <c r="G37" s="85">
        <v>70000</v>
      </c>
      <c r="H37" s="85"/>
      <c r="I37" s="70"/>
      <c r="J37" s="85">
        <v>50000</v>
      </c>
      <c r="K37" s="101"/>
      <c r="L37" s="85">
        <v>0</v>
      </c>
      <c r="M37" s="100">
        <v>282000</v>
      </c>
      <c r="N37" s="140"/>
    </row>
    <row r="38" spans="1:14" ht="12.75">
      <c r="A38" s="135" t="s">
        <v>33</v>
      </c>
      <c r="B38" s="175" t="s">
        <v>34</v>
      </c>
      <c r="C38" s="175" t="s">
        <v>35</v>
      </c>
      <c r="D38" s="175" t="s">
        <v>36</v>
      </c>
      <c r="E38" s="135" t="s">
        <v>37</v>
      </c>
      <c r="F38" s="175" t="s">
        <v>38</v>
      </c>
      <c r="G38" s="177" t="s">
        <v>39</v>
      </c>
      <c r="H38" s="178"/>
      <c r="I38" s="178"/>
      <c r="J38" s="178"/>
      <c r="K38" s="178"/>
      <c r="L38" s="178"/>
      <c r="M38" s="178"/>
      <c r="N38" s="179"/>
    </row>
    <row r="39" spans="1:14" ht="68.25">
      <c r="A39" s="135" t="s">
        <v>40</v>
      </c>
      <c r="B39" s="176"/>
      <c r="C39" s="176"/>
      <c r="D39" s="176"/>
      <c r="E39" s="135" t="s">
        <v>41</v>
      </c>
      <c r="F39" s="176"/>
      <c r="G39" s="135" t="s">
        <v>42</v>
      </c>
      <c r="H39" s="135" t="s">
        <v>43</v>
      </c>
      <c r="I39" s="135" t="s">
        <v>44</v>
      </c>
      <c r="J39" s="135" t="s">
        <v>45</v>
      </c>
      <c r="K39" s="135" t="s">
        <v>46</v>
      </c>
      <c r="L39" s="135" t="s">
        <v>47</v>
      </c>
      <c r="M39" s="135" t="s">
        <v>48</v>
      </c>
      <c r="N39" s="136" t="s">
        <v>49</v>
      </c>
    </row>
    <row r="40" spans="1:14" ht="34.5" customHeight="1">
      <c r="A40" s="75" t="s">
        <v>84</v>
      </c>
      <c r="B40" s="76" t="s">
        <v>85</v>
      </c>
      <c r="C40" s="55" t="s">
        <v>78</v>
      </c>
      <c r="D40" s="102">
        <v>272000</v>
      </c>
      <c r="E40" s="102"/>
      <c r="F40" s="102">
        <v>75000</v>
      </c>
      <c r="G40" s="102">
        <v>35000</v>
      </c>
      <c r="H40" s="102"/>
      <c r="I40" s="79"/>
      <c r="J40" s="102">
        <v>40000</v>
      </c>
      <c r="K40" s="103"/>
      <c r="L40" s="102">
        <v>0</v>
      </c>
      <c r="M40" s="104">
        <v>197000</v>
      </c>
      <c r="N40" s="147"/>
    </row>
    <row r="41" spans="1:14" ht="24.75" customHeight="1">
      <c r="A41" s="67" t="s">
        <v>72</v>
      </c>
      <c r="B41" s="72" t="s">
        <v>86</v>
      </c>
      <c r="C41" s="78" t="s">
        <v>61</v>
      </c>
      <c r="D41" s="91">
        <v>95000</v>
      </c>
      <c r="E41" s="91"/>
      <c r="F41" s="91">
        <v>46000</v>
      </c>
      <c r="G41" s="91">
        <v>9000</v>
      </c>
      <c r="H41" s="91"/>
      <c r="I41" s="71"/>
      <c r="J41" s="91">
        <v>27000</v>
      </c>
      <c r="K41" s="93"/>
      <c r="L41" s="91">
        <v>10000</v>
      </c>
      <c r="M41" s="94">
        <v>49000</v>
      </c>
      <c r="N41" s="145"/>
    </row>
    <row r="42" spans="1:14" ht="23.25" customHeight="1">
      <c r="A42" s="95" t="s">
        <v>72</v>
      </c>
      <c r="B42" s="80" t="s">
        <v>87</v>
      </c>
      <c r="C42" s="96">
        <v>2008</v>
      </c>
      <c r="D42" s="97">
        <v>50000</v>
      </c>
      <c r="E42" s="97"/>
      <c r="F42" s="97">
        <v>50000</v>
      </c>
      <c r="G42" s="97">
        <v>50000</v>
      </c>
      <c r="H42" s="97"/>
      <c r="I42" s="82"/>
      <c r="J42" s="82"/>
      <c r="K42" s="98"/>
      <c r="L42" s="97"/>
      <c r="M42" s="99"/>
      <c r="N42" s="146"/>
    </row>
    <row r="43" spans="1:14" ht="33" customHeight="1" thickBot="1">
      <c r="A43" s="75" t="s">
        <v>72</v>
      </c>
      <c r="B43" s="76" t="s">
        <v>88</v>
      </c>
      <c r="C43" s="55" t="s">
        <v>61</v>
      </c>
      <c r="D43" s="102">
        <v>110000</v>
      </c>
      <c r="E43" s="102"/>
      <c r="F43" s="102">
        <v>60000</v>
      </c>
      <c r="G43" s="102">
        <v>60000</v>
      </c>
      <c r="H43" s="102"/>
      <c r="I43" s="79"/>
      <c r="J43" s="79"/>
      <c r="K43" s="103"/>
      <c r="L43" s="102"/>
      <c r="M43" s="104">
        <v>50000</v>
      </c>
      <c r="N43" s="147"/>
    </row>
    <row r="44" spans="1:14" ht="18.75" customHeight="1" thickBot="1" thickTop="1">
      <c r="A44" s="141"/>
      <c r="B44" s="142" t="s">
        <v>89</v>
      </c>
      <c r="C44" s="142"/>
      <c r="D44" s="143">
        <f aca="true" t="shared" si="4" ref="D44:N44">D43+D42+D41+D40+D37+D36+D35+D34+D33+D32+D31+D30+D29</f>
        <v>7310000</v>
      </c>
      <c r="E44" s="143">
        <f t="shared" si="4"/>
        <v>50000</v>
      </c>
      <c r="F44" s="143">
        <f t="shared" si="4"/>
        <v>1426000</v>
      </c>
      <c r="G44" s="143">
        <f t="shared" si="4"/>
        <v>954000</v>
      </c>
      <c r="H44" s="143">
        <f t="shared" si="4"/>
        <v>0</v>
      </c>
      <c r="I44" s="143">
        <f t="shared" si="4"/>
        <v>0</v>
      </c>
      <c r="J44" s="143">
        <f t="shared" si="4"/>
        <v>347000</v>
      </c>
      <c r="K44" s="143">
        <f t="shared" si="4"/>
        <v>70000</v>
      </c>
      <c r="L44" s="143">
        <f t="shared" si="4"/>
        <v>55000</v>
      </c>
      <c r="M44" s="143">
        <f t="shared" si="4"/>
        <v>5834000</v>
      </c>
      <c r="N44" s="143">
        <f t="shared" si="4"/>
        <v>0</v>
      </c>
    </row>
    <row r="45" spans="1:14" ht="13.5" thickTop="1">
      <c r="A45" s="180" t="s">
        <v>90</v>
      </c>
      <c r="B45" s="165" t="s">
        <v>91</v>
      </c>
      <c r="C45" s="132" t="s">
        <v>92</v>
      </c>
      <c r="D45" s="105">
        <v>2950094</v>
      </c>
      <c r="E45" s="105">
        <v>1547794</v>
      </c>
      <c r="F45" s="105">
        <v>1402300</v>
      </c>
      <c r="G45" s="105">
        <v>84800</v>
      </c>
      <c r="H45" s="109">
        <v>779650</v>
      </c>
      <c r="I45" s="105">
        <v>400000</v>
      </c>
      <c r="J45" s="105"/>
      <c r="K45" s="105"/>
      <c r="L45" s="105"/>
      <c r="M45" s="105">
        <v>0</v>
      </c>
      <c r="N45" s="105"/>
    </row>
    <row r="46" spans="1:14" ht="34.5" customHeight="1">
      <c r="A46" s="181"/>
      <c r="B46" s="131"/>
      <c r="C46" s="133"/>
      <c r="D46" s="106"/>
      <c r="E46" s="106"/>
      <c r="F46" s="106"/>
      <c r="G46" s="106"/>
      <c r="H46" s="108">
        <v>137850</v>
      </c>
      <c r="I46" s="106"/>
      <c r="J46" s="106"/>
      <c r="K46" s="106"/>
      <c r="L46" s="106"/>
      <c r="M46" s="106"/>
      <c r="N46" s="106"/>
    </row>
    <row r="47" spans="1:14" ht="19.5">
      <c r="A47" s="107" t="s">
        <v>90</v>
      </c>
      <c r="B47" s="214" t="s">
        <v>93</v>
      </c>
      <c r="C47" s="215">
        <v>2008</v>
      </c>
      <c r="D47" s="216">
        <v>75000</v>
      </c>
      <c r="E47" s="216"/>
      <c r="F47" s="216">
        <v>75000</v>
      </c>
      <c r="G47" s="216">
        <v>10000</v>
      </c>
      <c r="H47" s="216"/>
      <c r="I47" s="216"/>
      <c r="J47" s="85"/>
      <c r="K47" s="109" t="s">
        <v>94</v>
      </c>
      <c r="L47" s="216"/>
      <c r="M47" s="216"/>
      <c r="N47" s="216"/>
    </row>
    <row r="48" spans="1:14" ht="12.75">
      <c r="A48" s="213"/>
      <c r="B48" s="165"/>
      <c r="C48" s="132"/>
      <c r="D48" s="105"/>
      <c r="E48" s="105"/>
      <c r="F48" s="105"/>
      <c r="G48" s="105"/>
      <c r="H48" s="105"/>
      <c r="I48" s="105"/>
      <c r="J48" s="85"/>
      <c r="K48" s="109">
        <v>65000</v>
      </c>
      <c r="L48" s="105"/>
      <c r="M48" s="105"/>
      <c r="N48" s="105"/>
    </row>
    <row r="49" spans="1:14" ht="47.25" customHeight="1" thickBot="1">
      <c r="A49" s="110" t="s">
        <v>90</v>
      </c>
      <c r="B49" s="111" t="s">
        <v>95</v>
      </c>
      <c r="C49" s="112" t="s">
        <v>96</v>
      </c>
      <c r="D49" s="113">
        <v>4000000</v>
      </c>
      <c r="E49" s="113">
        <v>15000</v>
      </c>
      <c r="F49" s="113">
        <v>10000</v>
      </c>
      <c r="G49" s="113">
        <v>10000</v>
      </c>
      <c r="H49" s="113"/>
      <c r="I49" s="113"/>
      <c r="J49" s="113"/>
      <c r="K49" s="114"/>
      <c r="L49" s="113"/>
      <c r="M49" s="113">
        <v>3975000</v>
      </c>
      <c r="N49" s="113"/>
    </row>
    <row r="50" spans="1:14" ht="14.25" thickBot="1" thickTop="1">
      <c r="A50" s="141"/>
      <c r="B50" s="142" t="s">
        <v>97</v>
      </c>
      <c r="C50" s="142"/>
      <c r="D50" s="143">
        <f>SUM(D45:D49)</f>
        <v>7025094</v>
      </c>
      <c r="E50" s="143">
        <f aca="true" t="shared" si="5" ref="E50:N50">SUM(E45:E49)</f>
        <v>1562794</v>
      </c>
      <c r="F50" s="143">
        <f t="shared" si="5"/>
        <v>1487300</v>
      </c>
      <c r="G50" s="143">
        <f t="shared" si="5"/>
        <v>104800</v>
      </c>
      <c r="H50" s="143">
        <f t="shared" si="5"/>
        <v>917500</v>
      </c>
      <c r="I50" s="143">
        <f t="shared" si="5"/>
        <v>400000</v>
      </c>
      <c r="J50" s="143">
        <f t="shared" si="5"/>
        <v>0</v>
      </c>
      <c r="K50" s="143">
        <f t="shared" si="5"/>
        <v>65000</v>
      </c>
      <c r="L50" s="143">
        <f t="shared" si="5"/>
        <v>0</v>
      </c>
      <c r="M50" s="143">
        <f t="shared" si="5"/>
        <v>3975000</v>
      </c>
      <c r="N50" s="143">
        <f t="shared" si="5"/>
        <v>0</v>
      </c>
    </row>
    <row r="51" spans="1:14" ht="27" customHeight="1" thickBot="1" thickTop="1">
      <c r="A51" s="115" t="s">
        <v>98</v>
      </c>
      <c r="B51" s="68" t="s">
        <v>99</v>
      </c>
      <c r="C51" s="84">
        <v>2008</v>
      </c>
      <c r="D51" s="85">
        <v>5000</v>
      </c>
      <c r="E51" s="85">
        <v>0</v>
      </c>
      <c r="F51" s="85">
        <v>5000</v>
      </c>
      <c r="G51" s="85">
        <v>5000</v>
      </c>
      <c r="H51" s="85"/>
      <c r="I51" s="85"/>
      <c r="J51" s="85"/>
      <c r="K51" s="85"/>
      <c r="L51" s="85">
        <v>0</v>
      </c>
      <c r="M51" s="85">
        <v>0</v>
      </c>
      <c r="N51" s="85"/>
    </row>
    <row r="52" spans="1:14" ht="18" customHeight="1" thickBot="1" thickTop="1">
      <c r="A52" s="141"/>
      <c r="B52" s="142" t="s">
        <v>100</v>
      </c>
      <c r="C52" s="150"/>
      <c r="D52" s="151">
        <f aca="true" t="shared" si="6" ref="D52:I52">SUM(D51:D51)</f>
        <v>5000</v>
      </c>
      <c r="E52" s="151">
        <f t="shared" si="6"/>
        <v>0</v>
      </c>
      <c r="F52" s="151">
        <f t="shared" si="6"/>
        <v>5000</v>
      </c>
      <c r="G52" s="151">
        <f t="shared" si="6"/>
        <v>5000</v>
      </c>
      <c r="H52" s="151">
        <f t="shared" si="6"/>
        <v>0</v>
      </c>
      <c r="I52" s="151">
        <f t="shared" si="6"/>
        <v>0</v>
      </c>
      <c r="J52" s="151"/>
      <c r="K52" s="151">
        <f>SUM(K51:K51)</f>
        <v>0</v>
      </c>
      <c r="L52" s="151">
        <f>SUM(L51:L51)</f>
        <v>0</v>
      </c>
      <c r="M52" s="151">
        <f>SUM(M51:M51)</f>
        <v>0</v>
      </c>
      <c r="N52" s="151">
        <f>SUM(N51:N51)</f>
        <v>0</v>
      </c>
    </row>
    <row r="53" spans="1:14" ht="39.75" customHeight="1" thickBot="1" thickTop="1">
      <c r="A53" s="116" t="s">
        <v>101</v>
      </c>
      <c r="B53" s="88" t="s">
        <v>102</v>
      </c>
      <c r="C53" s="89" t="s">
        <v>78</v>
      </c>
      <c r="D53" s="90">
        <v>550000</v>
      </c>
      <c r="E53" s="90"/>
      <c r="F53" s="90">
        <v>20000</v>
      </c>
      <c r="G53" s="90">
        <v>20000</v>
      </c>
      <c r="H53" s="90"/>
      <c r="I53" s="90"/>
      <c r="J53" s="90"/>
      <c r="K53" s="90"/>
      <c r="L53" s="90"/>
      <c r="M53" s="90">
        <v>530000</v>
      </c>
      <c r="N53" s="90"/>
    </row>
    <row r="54" spans="1:14" ht="13.5" thickTop="1">
      <c r="A54" s="148"/>
      <c r="B54" s="149" t="s">
        <v>103</v>
      </c>
      <c r="C54" s="152"/>
      <c r="D54" s="153">
        <f>SUM(D53)</f>
        <v>550000</v>
      </c>
      <c r="E54" s="153">
        <f aca="true" t="shared" si="7" ref="E54:N54">SUM(E53)</f>
        <v>0</v>
      </c>
      <c r="F54" s="153">
        <f t="shared" si="7"/>
        <v>20000</v>
      </c>
      <c r="G54" s="153">
        <f t="shared" si="7"/>
        <v>20000</v>
      </c>
      <c r="H54" s="153">
        <f t="shared" si="7"/>
        <v>0</v>
      </c>
      <c r="I54" s="153">
        <f t="shared" si="7"/>
        <v>0</v>
      </c>
      <c r="J54" s="153">
        <f t="shared" si="7"/>
        <v>0</v>
      </c>
      <c r="K54" s="153">
        <f t="shared" si="7"/>
        <v>0</v>
      </c>
      <c r="L54" s="153">
        <f t="shared" si="7"/>
        <v>0</v>
      </c>
      <c r="M54" s="153">
        <f t="shared" si="7"/>
        <v>530000</v>
      </c>
      <c r="N54" s="153">
        <f t="shared" si="7"/>
        <v>0</v>
      </c>
    </row>
    <row r="55" spans="1:14" ht="12.75">
      <c r="A55" s="135" t="s">
        <v>33</v>
      </c>
      <c r="B55" s="175" t="s">
        <v>34</v>
      </c>
      <c r="C55" s="175" t="s">
        <v>35</v>
      </c>
      <c r="D55" s="175" t="s">
        <v>36</v>
      </c>
      <c r="E55" s="135" t="s">
        <v>37</v>
      </c>
      <c r="F55" s="175" t="s">
        <v>38</v>
      </c>
      <c r="G55" s="177" t="s">
        <v>39</v>
      </c>
      <c r="H55" s="178"/>
      <c r="I55" s="178"/>
      <c r="J55" s="178"/>
      <c r="K55" s="178"/>
      <c r="L55" s="178"/>
      <c r="M55" s="178"/>
      <c r="N55" s="179"/>
    </row>
    <row r="56" spans="1:14" ht="69" thickBot="1">
      <c r="A56" s="135" t="s">
        <v>40</v>
      </c>
      <c r="B56" s="176"/>
      <c r="C56" s="176"/>
      <c r="D56" s="176"/>
      <c r="E56" s="135" t="s">
        <v>41</v>
      </c>
      <c r="F56" s="176"/>
      <c r="G56" s="135" t="s">
        <v>42</v>
      </c>
      <c r="H56" s="135" t="s">
        <v>43</v>
      </c>
      <c r="I56" s="135" t="s">
        <v>44</v>
      </c>
      <c r="J56" s="135" t="s">
        <v>45</v>
      </c>
      <c r="K56" s="135" t="s">
        <v>46</v>
      </c>
      <c r="L56" s="135" t="s">
        <v>47</v>
      </c>
      <c r="M56" s="135" t="s">
        <v>48</v>
      </c>
      <c r="N56" s="136" t="s">
        <v>49</v>
      </c>
    </row>
    <row r="57" spans="1:14" ht="32.25" customHeight="1" thickBot="1" thickTop="1">
      <c r="A57" s="117" t="s">
        <v>104</v>
      </c>
      <c r="B57" s="118" t="s">
        <v>105</v>
      </c>
      <c r="C57" s="119">
        <v>2008</v>
      </c>
      <c r="D57" s="120">
        <v>110000</v>
      </c>
      <c r="E57" s="120"/>
      <c r="F57" s="120">
        <v>110000</v>
      </c>
      <c r="G57" s="120">
        <v>110000</v>
      </c>
      <c r="H57" s="120"/>
      <c r="I57" s="120"/>
      <c r="J57" s="120"/>
      <c r="K57" s="120"/>
      <c r="L57" s="120"/>
      <c r="M57" s="120"/>
      <c r="N57" s="120"/>
    </row>
    <row r="58" spans="1:14" ht="12.75" customHeight="1" thickBot="1" thickTop="1">
      <c r="A58" s="154"/>
      <c r="B58" s="155" t="s">
        <v>106</v>
      </c>
      <c r="C58" s="150"/>
      <c r="D58" s="151">
        <f>SUM(D57)</f>
        <v>110000</v>
      </c>
      <c r="E58" s="151">
        <f aca="true" t="shared" si="8" ref="E58:N58">SUM(E57)</f>
        <v>0</v>
      </c>
      <c r="F58" s="151">
        <f t="shared" si="8"/>
        <v>110000</v>
      </c>
      <c r="G58" s="151">
        <f t="shared" si="8"/>
        <v>110000</v>
      </c>
      <c r="H58" s="151">
        <f t="shared" si="8"/>
        <v>0</v>
      </c>
      <c r="I58" s="151">
        <f t="shared" si="8"/>
        <v>0</v>
      </c>
      <c r="J58" s="151">
        <f t="shared" si="8"/>
        <v>0</v>
      </c>
      <c r="K58" s="151">
        <f t="shared" si="8"/>
        <v>0</v>
      </c>
      <c r="L58" s="151">
        <f t="shared" si="8"/>
        <v>0</v>
      </c>
      <c r="M58" s="151">
        <f t="shared" si="8"/>
        <v>0</v>
      </c>
      <c r="N58" s="151">
        <f t="shared" si="8"/>
        <v>0</v>
      </c>
    </row>
    <row r="59" spans="1:14" ht="20.25" customHeight="1" thickTop="1">
      <c r="A59" s="77">
        <v>80101</v>
      </c>
      <c r="B59" s="76" t="s">
        <v>107</v>
      </c>
      <c r="C59" s="55" t="s">
        <v>108</v>
      </c>
      <c r="D59" s="102">
        <v>3910000</v>
      </c>
      <c r="E59" s="102">
        <v>0</v>
      </c>
      <c r="F59" s="102">
        <v>10000</v>
      </c>
      <c r="G59" s="102">
        <v>10000</v>
      </c>
      <c r="H59" s="121"/>
      <c r="I59" s="121"/>
      <c r="J59" s="121"/>
      <c r="K59" s="102"/>
      <c r="L59" s="102"/>
      <c r="M59" s="104">
        <v>3900000</v>
      </c>
      <c r="N59" s="147"/>
    </row>
    <row r="60" spans="1:14" ht="21.75" customHeight="1">
      <c r="A60" s="81">
        <v>80101</v>
      </c>
      <c r="B60" s="80" t="s">
        <v>109</v>
      </c>
      <c r="C60" s="96" t="s">
        <v>110</v>
      </c>
      <c r="D60" s="97">
        <v>13159000</v>
      </c>
      <c r="E60" s="97">
        <v>29000</v>
      </c>
      <c r="F60" s="97">
        <v>130000</v>
      </c>
      <c r="G60" s="97">
        <v>130000</v>
      </c>
      <c r="H60" s="122"/>
      <c r="I60" s="122"/>
      <c r="J60" s="122"/>
      <c r="K60" s="97"/>
      <c r="L60" s="97"/>
      <c r="M60" s="99">
        <v>13000000</v>
      </c>
      <c r="N60" s="146"/>
    </row>
    <row r="61" spans="1:14" ht="19.5">
      <c r="A61" s="81">
        <v>80101</v>
      </c>
      <c r="B61" s="80" t="s">
        <v>136</v>
      </c>
      <c r="C61" s="96" t="s">
        <v>78</v>
      </c>
      <c r="D61" s="97">
        <v>520000</v>
      </c>
      <c r="E61" s="97"/>
      <c r="F61" s="97">
        <v>10500</v>
      </c>
      <c r="G61" s="97">
        <v>10500</v>
      </c>
      <c r="H61" s="122"/>
      <c r="I61" s="122"/>
      <c r="J61" s="122"/>
      <c r="K61" s="97"/>
      <c r="L61" s="97"/>
      <c r="M61" s="99">
        <v>509500</v>
      </c>
      <c r="N61" s="146"/>
    </row>
    <row r="62" spans="1:14" ht="12.75">
      <c r="A62" s="81">
        <v>80101</v>
      </c>
      <c r="B62" s="80" t="s">
        <v>137</v>
      </c>
      <c r="C62" s="96" t="s">
        <v>58</v>
      </c>
      <c r="D62" s="97">
        <v>21144</v>
      </c>
      <c r="E62" s="97">
        <v>11144</v>
      </c>
      <c r="F62" s="97">
        <v>10000</v>
      </c>
      <c r="G62" s="97">
        <v>10000</v>
      </c>
      <c r="H62" s="122"/>
      <c r="I62" s="122"/>
      <c r="J62" s="122"/>
      <c r="K62" s="97"/>
      <c r="L62" s="97"/>
      <c r="M62" s="99"/>
      <c r="N62" s="146"/>
    </row>
    <row r="63" spans="1:14" ht="20.25" thickBot="1">
      <c r="A63" s="81">
        <v>80110</v>
      </c>
      <c r="B63" s="80" t="s">
        <v>111</v>
      </c>
      <c r="C63" s="96" t="s">
        <v>78</v>
      </c>
      <c r="D63" s="97">
        <v>510000</v>
      </c>
      <c r="E63" s="97"/>
      <c r="F63" s="97">
        <v>10000</v>
      </c>
      <c r="G63" s="97">
        <v>10000</v>
      </c>
      <c r="H63" s="122"/>
      <c r="I63" s="122"/>
      <c r="J63" s="122"/>
      <c r="K63" s="97"/>
      <c r="L63" s="97"/>
      <c r="M63" s="99">
        <v>500000</v>
      </c>
      <c r="N63" s="146"/>
    </row>
    <row r="64" spans="1:14" ht="14.25" thickBot="1" thickTop="1">
      <c r="A64" s="142"/>
      <c r="B64" s="142" t="s">
        <v>112</v>
      </c>
      <c r="C64" s="155"/>
      <c r="D64" s="156">
        <f>SUM(D59:D63)</f>
        <v>18120144</v>
      </c>
      <c r="E64" s="156">
        <f aca="true" t="shared" si="9" ref="E64:N64">SUM(E59:E63)</f>
        <v>40144</v>
      </c>
      <c r="F64" s="156">
        <f t="shared" si="9"/>
        <v>170500</v>
      </c>
      <c r="G64" s="156">
        <f t="shared" si="9"/>
        <v>170500</v>
      </c>
      <c r="H64" s="156">
        <f t="shared" si="9"/>
        <v>0</v>
      </c>
      <c r="I64" s="156">
        <f t="shared" si="9"/>
        <v>0</v>
      </c>
      <c r="J64" s="156">
        <f t="shared" si="9"/>
        <v>0</v>
      </c>
      <c r="K64" s="156">
        <f t="shared" si="9"/>
        <v>0</v>
      </c>
      <c r="L64" s="156">
        <f t="shared" si="9"/>
        <v>0</v>
      </c>
      <c r="M64" s="156">
        <f t="shared" si="9"/>
        <v>17909500</v>
      </c>
      <c r="N64" s="156">
        <f t="shared" si="9"/>
        <v>0</v>
      </c>
    </row>
    <row r="65" spans="1:14" ht="42" customHeight="1" thickBot="1" thickTop="1">
      <c r="A65" s="81">
        <v>85195</v>
      </c>
      <c r="B65" s="123" t="s">
        <v>143</v>
      </c>
      <c r="C65" s="96" t="s">
        <v>113</v>
      </c>
      <c r="D65" s="97">
        <v>533000</v>
      </c>
      <c r="E65" s="97">
        <v>3000</v>
      </c>
      <c r="F65" s="97">
        <v>30000</v>
      </c>
      <c r="G65" s="97">
        <v>30000</v>
      </c>
      <c r="H65" s="97"/>
      <c r="I65" s="97">
        <v>0</v>
      </c>
      <c r="J65" s="97"/>
      <c r="K65" s="122"/>
      <c r="L65" s="122"/>
      <c r="M65" s="99">
        <v>500000</v>
      </c>
      <c r="N65" s="122"/>
    </row>
    <row r="66" spans="1:14" ht="15" customHeight="1" thickBot="1" thickTop="1">
      <c r="A66" s="157"/>
      <c r="B66" s="142" t="s">
        <v>114</v>
      </c>
      <c r="C66" s="150"/>
      <c r="D66" s="151">
        <f>D65</f>
        <v>533000</v>
      </c>
      <c r="E66" s="151">
        <f aca="true" t="shared" si="10" ref="E66:N66">E65</f>
        <v>3000</v>
      </c>
      <c r="F66" s="151">
        <f t="shared" si="10"/>
        <v>30000</v>
      </c>
      <c r="G66" s="151">
        <f t="shared" si="10"/>
        <v>30000</v>
      </c>
      <c r="H66" s="151">
        <f t="shared" si="10"/>
        <v>0</v>
      </c>
      <c r="I66" s="151">
        <f t="shared" si="10"/>
        <v>0</v>
      </c>
      <c r="J66" s="151">
        <f t="shared" si="10"/>
        <v>0</v>
      </c>
      <c r="K66" s="151">
        <f t="shared" si="10"/>
        <v>0</v>
      </c>
      <c r="L66" s="151">
        <f t="shared" si="10"/>
        <v>0</v>
      </c>
      <c r="M66" s="151">
        <f t="shared" si="10"/>
        <v>500000</v>
      </c>
      <c r="N66" s="151">
        <f t="shared" si="10"/>
        <v>0</v>
      </c>
    </row>
    <row r="67" spans="1:14" ht="48.75" customHeight="1" thickTop="1">
      <c r="A67" s="124" t="s">
        <v>115</v>
      </c>
      <c r="B67" s="88" t="s">
        <v>116</v>
      </c>
      <c r="C67" s="89" t="s">
        <v>78</v>
      </c>
      <c r="D67" s="90">
        <v>3655850</v>
      </c>
      <c r="E67" s="90">
        <v>55850</v>
      </c>
      <c r="F67" s="90">
        <v>100000</v>
      </c>
      <c r="G67" s="90">
        <v>100000</v>
      </c>
      <c r="H67" s="90">
        <v>0</v>
      </c>
      <c r="I67" s="90">
        <v>0</v>
      </c>
      <c r="J67" s="90"/>
      <c r="K67" s="90"/>
      <c r="L67" s="90"/>
      <c r="M67" s="90">
        <v>3500000</v>
      </c>
      <c r="N67" s="90"/>
    </row>
    <row r="68" spans="1:14" ht="12.75">
      <c r="A68" s="107" t="s">
        <v>115</v>
      </c>
      <c r="B68" s="214" t="s">
        <v>117</v>
      </c>
      <c r="C68" s="215" t="s">
        <v>58</v>
      </c>
      <c r="D68" s="216">
        <v>2012000</v>
      </c>
      <c r="E68" s="216">
        <v>92000</v>
      </c>
      <c r="F68" s="216">
        <v>1920000</v>
      </c>
      <c r="G68" s="216">
        <v>160000</v>
      </c>
      <c r="H68" s="216">
        <v>960000</v>
      </c>
      <c r="I68" s="91" t="s">
        <v>118</v>
      </c>
      <c r="J68" s="216"/>
      <c r="K68" s="216"/>
      <c r="L68" s="216"/>
      <c r="M68" s="216"/>
      <c r="N68" s="216"/>
    </row>
    <row r="69" spans="1:14" ht="36.75" customHeight="1">
      <c r="A69" s="217"/>
      <c r="B69" s="131"/>
      <c r="C69" s="133"/>
      <c r="D69" s="106"/>
      <c r="E69" s="106"/>
      <c r="F69" s="106"/>
      <c r="G69" s="106"/>
      <c r="H69" s="106"/>
      <c r="I69" s="102">
        <v>800000</v>
      </c>
      <c r="J69" s="106"/>
      <c r="K69" s="106"/>
      <c r="L69" s="106"/>
      <c r="M69" s="106"/>
      <c r="N69" s="106"/>
    </row>
    <row r="70" spans="1:14" ht="19.5">
      <c r="A70" s="107" t="s">
        <v>115</v>
      </c>
      <c r="B70" s="214" t="s">
        <v>119</v>
      </c>
      <c r="C70" s="215">
        <v>2008</v>
      </c>
      <c r="D70" s="216">
        <v>573000</v>
      </c>
      <c r="E70" s="216">
        <v>113000</v>
      </c>
      <c r="F70" s="216">
        <v>460000</v>
      </c>
      <c r="G70" s="216">
        <v>44000</v>
      </c>
      <c r="H70" s="216"/>
      <c r="I70" s="91" t="s">
        <v>118</v>
      </c>
      <c r="J70" s="216"/>
      <c r="K70" s="91" t="s">
        <v>120</v>
      </c>
      <c r="L70" s="216"/>
      <c r="M70" s="216"/>
      <c r="N70" s="216"/>
    </row>
    <row r="71" spans="1:14" ht="10.5" customHeight="1">
      <c r="A71" s="217"/>
      <c r="B71" s="131"/>
      <c r="C71" s="133"/>
      <c r="D71" s="106"/>
      <c r="E71" s="106"/>
      <c r="F71" s="106"/>
      <c r="G71" s="106"/>
      <c r="H71" s="106"/>
      <c r="I71" s="102">
        <v>140000</v>
      </c>
      <c r="J71" s="106"/>
      <c r="K71" s="102">
        <v>276000</v>
      </c>
      <c r="L71" s="106"/>
      <c r="M71" s="106"/>
      <c r="N71" s="106"/>
    </row>
    <row r="72" spans="1:14" ht="21" customHeight="1">
      <c r="A72" s="95" t="s">
        <v>115</v>
      </c>
      <c r="B72" s="72" t="s">
        <v>121</v>
      </c>
      <c r="C72" s="78" t="s">
        <v>78</v>
      </c>
      <c r="D72" s="91">
        <v>700000</v>
      </c>
      <c r="E72" s="91">
        <v>0</v>
      </c>
      <c r="F72" s="91">
        <v>50000</v>
      </c>
      <c r="G72" s="91">
        <v>50000</v>
      </c>
      <c r="H72" s="91"/>
      <c r="I72" s="85">
        <v>0</v>
      </c>
      <c r="J72" s="85"/>
      <c r="K72" s="85">
        <v>0</v>
      </c>
      <c r="L72" s="85"/>
      <c r="M72" s="85">
        <v>650000</v>
      </c>
      <c r="N72" s="85"/>
    </row>
    <row r="73" spans="1:14" ht="11.25" customHeight="1">
      <c r="A73" s="95" t="s">
        <v>115</v>
      </c>
      <c r="B73" s="80" t="s">
        <v>122</v>
      </c>
      <c r="C73" s="96">
        <v>2008</v>
      </c>
      <c r="D73" s="97">
        <v>50000</v>
      </c>
      <c r="E73" s="97"/>
      <c r="F73" s="97">
        <v>50000</v>
      </c>
      <c r="G73" s="97">
        <v>50000</v>
      </c>
      <c r="H73" s="97"/>
      <c r="I73" s="97"/>
      <c r="J73" s="97"/>
      <c r="K73" s="97"/>
      <c r="L73" s="97"/>
      <c r="M73" s="97"/>
      <c r="N73" s="97"/>
    </row>
    <row r="74" spans="1:14" ht="13.5" customHeight="1">
      <c r="A74" s="95" t="s">
        <v>123</v>
      </c>
      <c r="B74" s="80" t="s">
        <v>124</v>
      </c>
      <c r="C74" s="96">
        <v>2008</v>
      </c>
      <c r="D74" s="97">
        <v>8000</v>
      </c>
      <c r="E74" s="97">
        <v>0</v>
      </c>
      <c r="F74" s="97">
        <v>8000</v>
      </c>
      <c r="G74" s="97">
        <v>8000</v>
      </c>
      <c r="H74" s="97"/>
      <c r="I74" s="97"/>
      <c r="J74" s="97"/>
      <c r="K74" s="97"/>
      <c r="L74" s="97"/>
      <c r="M74" s="97"/>
      <c r="N74" s="97"/>
    </row>
    <row r="75" spans="1:14" ht="12.75">
      <c r="A75" s="135" t="s">
        <v>33</v>
      </c>
      <c r="B75" s="175" t="s">
        <v>34</v>
      </c>
      <c r="C75" s="175" t="s">
        <v>35</v>
      </c>
      <c r="D75" s="175" t="s">
        <v>36</v>
      </c>
      <c r="E75" s="135" t="s">
        <v>37</v>
      </c>
      <c r="F75" s="175" t="s">
        <v>38</v>
      </c>
      <c r="G75" s="177" t="s">
        <v>39</v>
      </c>
      <c r="H75" s="178"/>
      <c r="I75" s="178"/>
      <c r="J75" s="178"/>
      <c r="K75" s="178"/>
      <c r="L75" s="178"/>
      <c r="M75" s="178"/>
      <c r="N75" s="179"/>
    </row>
    <row r="76" spans="1:14" ht="68.25">
      <c r="A76" s="135" t="s">
        <v>40</v>
      </c>
      <c r="B76" s="176"/>
      <c r="C76" s="176"/>
      <c r="D76" s="176"/>
      <c r="E76" s="135" t="s">
        <v>41</v>
      </c>
      <c r="F76" s="176"/>
      <c r="G76" s="135" t="s">
        <v>42</v>
      </c>
      <c r="H76" s="135" t="s">
        <v>43</v>
      </c>
      <c r="I76" s="135" t="s">
        <v>44</v>
      </c>
      <c r="J76" s="135" t="s">
        <v>45</v>
      </c>
      <c r="K76" s="135" t="s">
        <v>46</v>
      </c>
      <c r="L76" s="135" t="s">
        <v>47</v>
      </c>
      <c r="M76" s="135" t="s">
        <v>48</v>
      </c>
      <c r="N76" s="136" t="s">
        <v>49</v>
      </c>
    </row>
    <row r="77" spans="1:14" ht="19.5">
      <c r="A77" s="81">
        <v>90015</v>
      </c>
      <c r="B77" s="80" t="s">
        <v>138</v>
      </c>
      <c r="C77" s="81">
        <v>2008</v>
      </c>
      <c r="D77" s="160">
        <v>16000</v>
      </c>
      <c r="E77" s="160"/>
      <c r="F77" s="160">
        <v>16000</v>
      </c>
      <c r="G77" s="160">
        <v>16000</v>
      </c>
      <c r="H77" s="160"/>
      <c r="I77" s="160"/>
      <c r="J77" s="160"/>
      <c r="K77" s="160"/>
      <c r="L77" s="160"/>
      <c r="M77" s="160"/>
      <c r="N77" s="161"/>
    </row>
    <row r="78" spans="1:14" ht="27" customHeight="1" thickBot="1">
      <c r="A78" s="74" t="s">
        <v>125</v>
      </c>
      <c r="B78" s="68" t="s">
        <v>126</v>
      </c>
      <c r="C78" s="84">
        <v>2008</v>
      </c>
      <c r="D78" s="85">
        <v>30000</v>
      </c>
      <c r="E78" s="85"/>
      <c r="F78" s="85">
        <v>30000</v>
      </c>
      <c r="G78" s="85">
        <v>30000</v>
      </c>
      <c r="H78" s="85"/>
      <c r="I78" s="85"/>
      <c r="J78" s="85"/>
      <c r="K78" s="85"/>
      <c r="L78" s="85"/>
      <c r="M78" s="85"/>
      <c r="N78" s="85"/>
    </row>
    <row r="79" spans="1:14" ht="14.25" thickBot="1" thickTop="1">
      <c r="A79" s="157"/>
      <c r="B79" s="142" t="s">
        <v>127</v>
      </c>
      <c r="C79" s="150"/>
      <c r="D79" s="151">
        <f>SUM(D67:D78)</f>
        <v>7044850</v>
      </c>
      <c r="E79" s="151">
        <f aca="true" t="shared" si="11" ref="E79:N79">SUM(E67:E78)</f>
        <v>260850</v>
      </c>
      <c r="F79" s="151">
        <f t="shared" si="11"/>
        <v>2634000</v>
      </c>
      <c r="G79" s="151">
        <f t="shared" si="11"/>
        <v>458000</v>
      </c>
      <c r="H79" s="151">
        <f t="shared" si="11"/>
        <v>960000</v>
      </c>
      <c r="I79" s="151">
        <f t="shared" si="11"/>
        <v>940000</v>
      </c>
      <c r="J79" s="151">
        <f t="shared" si="11"/>
        <v>0</v>
      </c>
      <c r="K79" s="151">
        <f t="shared" si="11"/>
        <v>276000</v>
      </c>
      <c r="L79" s="151">
        <f t="shared" si="11"/>
        <v>0</v>
      </c>
      <c r="M79" s="151">
        <f t="shared" si="11"/>
        <v>4150000</v>
      </c>
      <c r="N79" s="151">
        <f t="shared" si="11"/>
        <v>0</v>
      </c>
    </row>
    <row r="80" spans="1:14" ht="13.5" thickTop="1">
      <c r="A80" s="125" t="s">
        <v>128</v>
      </c>
      <c r="B80" s="126" t="s">
        <v>129</v>
      </c>
      <c r="C80" s="127" t="s">
        <v>130</v>
      </c>
      <c r="D80" s="128">
        <v>590000</v>
      </c>
      <c r="E80" s="128">
        <v>228000</v>
      </c>
      <c r="F80" s="128">
        <v>50000</v>
      </c>
      <c r="G80" s="128">
        <v>50000</v>
      </c>
      <c r="H80" s="128"/>
      <c r="I80" s="128"/>
      <c r="J80" s="128"/>
      <c r="K80" s="128"/>
      <c r="L80" s="128"/>
      <c r="M80" s="128">
        <v>312000</v>
      </c>
      <c r="N80" s="128"/>
    </row>
    <row r="81" spans="1:14" ht="33" customHeight="1" thickBot="1">
      <c r="A81" s="170" t="s">
        <v>131</v>
      </c>
      <c r="B81" s="129" t="s">
        <v>132</v>
      </c>
      <c r="C81" s="130" t="s">
        <v>110</v>
      </c>
      <c r="D81" s="134">
        <v>3030000</v>
      </c>
      <c r="E81" s="134">
        <v>0</v>
      </c>
      <c r="F81" s="134">
        <v>30000</v>
      </c>
      <c r="G81" s="134">
        <v>30000</v>
      </c>
      <c r="H81" s="134"/>
      <c r="I81" s="134"/>
      <c r="J81" s="134"/>
      <c r="K81" s="134"/>
      <c r="L81" s="134"/>
      <c r="M81" s="134">
        <v>3000000</v>
      </c>
      <c r="N81" s="134"/>
    </row>
    <row r="82" spans="1:14" ht="14.25" thickBot="1" thickTop="1">
      <c r="A82" s="157"/>
      <c r="B82" s="142" t="s">
        <v>133</v>
      </c>
      <c r="C82" s="150"/>
      <c r="D82" s="151">
        <f>SUM(D80:D81)</f>
        <v>3620000</v>
      </c>
      <c r="E82" s="151">
        <f aca="true" t="shared" si="12" ref="E82:N82">SUM(E80:E81)</f>
        <v>228000</v>
      </c>
      <c r="F82" s="151">
        <f t="shared" si="12"/>
        <v>80000</v>
      </c>
      <c r="G82" s="151">
        <f t="shared" si="12"/>
        <v>80000</v>
      </c>
      <c r="H82" s="151">
        <f t="shared" si="12"/>
        <v>0</v>
      </c>
      <c r="I82" s="151">
        <f t="shared" si="12"/>
        <v>0</v>
      </c>
      <c r="J82" s="151">
        <f t="shared" si="12"/>
        <v>0</v>
      </c>
      <c r="K82" s="151">
        <f t="shared" si="12"/>
        <v>0</v>
      </c>
      <c r="L82" s="151">
        <f t="shared" si="12"/>
        <v>0</v>
      </c>
      <c r="M82" s="151">
        <f t="shared" si="12"/>
        <v>3312000</v>
      </c>
      <c r="N82" s="151">
        <f t="shared" si="12"/>
        <v>0</v>
      </c>
    </row>
    <row r="83" spans="1:14" ht="13.5" thickTop="1">
      <c r="A83" s="75" t="s">
        <v>139</v>
      </c>
      <c r="B83" s="76" t="s">
        <v>140</v>
      </c>
      <c r="C83" s="55" t="s">
        <v>58</v>
      </c>
      <c r="D83" s="102">
        <v>29018</v>
      </c>
      <c r="E83" s="102">
        <v>9018</v>
      </c>
      <c r="F83" s="102">
        <v>20000</v>
      </c>
      <c r="G83" s="102">
        <v>20000</v>
      </c>
      <c r="H83" s="102"/>
      <c r="I83" s="102"/>
      <c r="J83" s="102"/>
      <c r="K83" s="102"/>
      <c r="L83" s="102"/>
      <c r="M83" s="102"/>
      <c r="N83" s="102"/>
    </row>
    <row r="84" spans="1:14" ht="13.5" thickBot="1">
      <c r="A84" s="110" t="s">
        <v>139</v>
      </c>
      <c r="B84" s="111" t="s">
        <v>141</v>
      </c>
      <c r="C84" s="112">
        <v>2008</v>
      </c>
      <c r="D84" s="113">
        <v>20000</v>
      </c>
      <c r="E84" s="113"/>
      <c r="F84" s="113">
        <v>20000</v>
      </c>
      <c r="G84" s="113">
        <v>20000</v>
      </c>
      <c r="H84" s="113"/>
      <c r="I84" s="113"/>
      <c r="J84" s="113"/>
      <c r="K84" s="113"/>
      <c r="L84" s="113"/>
      <c r="M84" s="113"/>
      <c r="N84" s="113"/>
    </row>
    <row r="85" spans="1:14" ht="14.25" thickBot="1" thickTop="1">
      <c r="A85" s="166"/>
      <c r="B85" s="167" t="s">
        <v>142</v>
      </c>
      <c r="C85" s="168"/>
      <c r="D85" s="169">
        <f>D83+D84</f>
        <v>49018</v>
      </c>
      <c r="E85" s="169">
        <f aca="true" t="shared" si="13" ref="E85:N85">E83+E84</f>
        <v>9018</v>
      </c>
      <c r="F85" s="169">
        <f t="shared" si="13"/>
        <v>40000</v>
      </c>
      <c r="G85" s="169">
        <f t="shared" si="13"/>
        <v>40000</v>
      </c>
      <c r="H85" s="169">
        <f t="shared" si="13"/>
        <v>0</v>
      </c>
      <c r="I85" s="169">
        <f t="shared" si="13"/>
        <v>0</v>
      </c>
      <c r="J85" s="169">
        <f t="shared" si="13"/>
        <v>0</v>
      </c>
      <c r="K85" s="169">
        <f t="shared" si="13"/>
        <v>0</v>
      </c>
      <c r="L85" s="169">
        <f t="shared" si="13"/>
        <v>0</v>
      </c>
      <c r="M85" s="169">
        <f t="shared" si="13"/>
        <v>0</v>
      </c>
      <c r="N85" s="169">
        <f t="shared" si="13"/>
        <v>0</v>
      </c>
    </row>
    <row r="86" spans="1:14" ht="14.25" thickBot="1" thickTop="1">
      <c r="A86" s="162"/>
      <c r="B86" s="163" t="s">
        <v>134</v>
      </c>
      <c r="C86" s="163"/>
      <c r="D86" s="164">
        <f>D85+D82+D79+D66+D64+D58+D54+D52+D50+D44+D28+D24</f>
        <v>52285448</v>
      </c>
      <c r="E86" s="164">
        <f>E85+E82+E79+E66+E64+E58+E54+E52+E50+E44+E28+E24</f>
        <v>2590148</v>
      </c>
      <c r="F86" s="164">
        <f>F85+F82+F79+F66+F64+F58+F54+F52+F50+F44+F28+F24</f>
        <v>6771800</v>
      </c>
      <c r="G86" s="164">
        <f>G85+G82+G79+G66+G64+G58+G54+G52+G50+G44+G28+G24</f>
        <v>2415744</v>
      </c>
      <c r="H86" s="164">
        <f aca="true" t="shared" si="14" ref="H86:M86">H85+H82+H79+H66+H64+H58+H54+H52+H50+H44+H28+H24</f>
        <v>2203056</v>
      </c>
      <c r="I86" s="164">
        <f t="shared" si="14"/>
        <v>1340000</v>
      </c>
      <c r="J86" s="164">
        <f t="shared" si="14"/>
        <v>347000</v>
      </c>
      <c r="K86" s="164">
        <f t="shared" si="14"/>
        <v>411000</v>
      </c>
      <c r="L86" s="164">
        <f t="shared" si="14"/>
        <v>55000</v>
      </c>
      <c r="M86" s="164">
        <f t="shared" si="14"/>
        <v>42923500</v>
      </c>
      <c r="N86" s="164">
        <f>N82+N79+N66+N64+N58+N54+N52+N50+N44+N28+N24</f>
        <v>0</v>
      </c>
    </row>
    <row r="87" spans="1:14" ht="27" customHeight="1" thickBot="1" thickTop="1">
      <c r="A87" s="158"/>
      <c r="B87" s="158" t="s">
        <v>135</v>
      </c>
      <c r="C87" s="158"/>
      <c r="D87" s="159" t="s">
        <v>2</v>
      </c>
      <c r="E87" s="159"/>
      <c r="F87" s="159">
        <v>4998800</v>
      </c>
      <c r="G87" s="159">
        <v>2415744</v>
      </c>
      <c r="H87" s="159">
        <v>1243056</v>
      </c>
      <c r="I87" s="159">
        <v>1340000</v>
      </c>
      <c r="J87" s="159"/>
      <c r="K87" s="159"/>
      <c r="L87" s="159"/>
      <c r="M87" s="159"/>
      <c r="N87" s="159"/>
    </row>
    <row r="88" ht="13.5" thickTop="1"/>
  </sheetData>
  <mergeCells count="82">
    <mergeCell ref="L70:L71"/>
    <mergeCell ref="M70:M71"/>
    <mergeCell ref="N70:N71"/>
    <mergeCell ref="B75:B76"/>
    <mergeCell ref="C75:C76"/>
    <mergeCell ref="D75:D76"/>
    <mergeCell ref="F75:F76"/>
    <mergeCell ref="G75:N75"/>
    <mergeCell ref="N68:N69"/>
    <mergeCell ref="A70:A71"/>
    <mergeCell ref="B70:B71"/>
    <mergeCell ref="C70:C71"/>
    <mergeCell ref="D70:D71"/>
    <mergeCell ref="E70:E71"/>
    <mergeCell ref="F70:F71"/>
    <mergeCell ref="G70:G71"/>
    <mergeCell ref="H70:H71"/>
    <mergeCell ref="J70:J71"/>
    <mergeCell ref="J68:J69"/>
    <mergeCell ref="K68:K69"/>
    <mergeCell ref="L68:L69"/>
    <mergeCell ref="M68:M69"/>
    <mergeCell ref="E68:E69"/>
    <mergeCell ref="F68:F69"/>
    <mergeCell ref="G68:G69"/>
    <mergeCell ref="H68:H69"/>
    <mergeCell ref="A68:A69"/>
    <mergeCell ref="B68:B69"/>
    <mergeCell ref="C68:C69"/>
    <mergeCell ref="D68:D69"/>
    <mergeCell ref="L47:L48"/>
    <mergeCell ref="M47:M48"/>
    <mergeCell ref="N47:N48"/>
    <mergeCell ref="B55:B56"/>
    <mergeCell ref="C55:C56"/>
    <mergeCell ref="D55:D56"/>
    <mergeCell ref="F55:F56"/>
    <mergeCell ref="G55:N55"/>
    <mergeCell ref="N45:N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5:J46"/>
    <mergeCell ref="K45:K46"/>
    <mergeCell ref="L45:L46"/>
    <mergeCell ref="M45:M46"/>
    <mergeCell ref="E45:E46"/>
    <mergeCell ref="F45:F46"/>
    <mergeCell ref="G45:G46"/>
    <mergeCell ref="I45:I46"/>
    <mergeCell ref="A45:A46"/>
    <mergeCell ref="B45:B46"/>
    <mergeCell ref="C45:C46"/>
    <mergeCell ref="D45:D46"/>
    <mergeCell ref="G25:N25"/>
    <mergeCell ref="B38:B39"/>
    <mergeCell ref="C38:C39"/>
    <mergeCell ref="D38:D39"/>
    <mergeCell ref="F38:F39"/>
    <mergeCell ref="G38:N38"/>
    <mergeCell ref="B25:B26"/>
    <mergeCell ref="C25:C26"/>
    <mergeCell ref="D25:D26"/>
    <mergeCell ref="F25:F26"/>
    <mergeCell ref="L6:N6"/>
    <mergeCell ref="L7:N7"/>
    <mergeCell ref="A10:N10"/>
    <mergeCell ref="B12:B13"/>
    <mergeCell ref="C12:C13"/>
    <mergeCell ref="D12:D13"/>
    <mergeCell ref="F12:F13"/>
    <mergeCell ref="G12:N12"/>
    <mergeCell ref="L2:N2"/>
    <mergeCell ref="L3:N3"/>
    <mergeCell ref="L4:N4"/>
    <mergeCell ref="L5:N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Beata Kozlowska</cp:lastModifiedBy>
  <cp:lastPrinted>2008-01-31T06:15:53Z</cp:lastPrinted>
  <dcterms:created xsi:type="dcterms:W3CDTF">2008-01-21T10:06:04Z</dcterms:created>
  <dcterms:modified xsi:type="dcterms:W3CDTF">2008-01-31T06:35:49Z</dcterms:modified>
  <cp:category/>
  <cp:version/>
  <cp:contentType/>
  <cp:contentStatus/>
</cp:coreProperties>
</file>