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<sst xmlns="http://schemas.openxmlformats.org/spreadsheetml/2006/main" count="242" uniqueCount="127">
  <si>
    <t xml:space="preserve"> </t>
  </si>
  <si>
    <t xml:space="preserve">Dział </t>
  </si>
  <si>
    <t xml:space="preserve">Termin realiz. </t>
  </si>
  <si>
    <t>Planowana wartość zadania</t>
  </si>
  <si>
    <t xml:space="preserve">Wykonanie </t>
  </si>
  <si>
    <t xml:space="preserve">Źródła finansowania </t>
  </si>
  <si>
    <t xml:space="preserve">Pozostało do wykoania </t>
  </si>
  <si>
    <t>01010</t>
  </si>
  <si>
    <t>Razem dz. 010</t>
  </si>
  <si>
    <t>60016</t>
  </si>
  <si>
    <t>Razem dz. 600</t>
  </si>
  <si>
    <t>63003</t>
  </si>
  <si>
    <t>Razem dz. 630</t>
  </si>
  <si>
    <t>Razem dz. 900</t>
  </si>
  <si>
    <t>92109</t>
  </si>
  <si>
    <t xml:space="preserve">Budowa świetlicy w Dźwierznie </t>
  </si>
  <si>
    <t>Razem dz. 921</t>
  </si>
  <si>
    <t xml:space="preserve">Ogółem : </t>
  </si>
  <si>
    <t>Rozdz.             §</t>
  </si>
  <si>
    <t xml:space="preserve">Nazwa zadania inwestycyjnego </t>
  </si>
  <si>
    <t xml:space="preserve">Dochody własne j.s.t. </t>
  </si>
  <si>
    <t>Jednostka organizacyjna realizująca program lub koordynująca wykonanie programu</t>
  </si>
  <si>
    <t>75023</t>
  </si>
  <si>
    <t>90001</t>
  </si>
  <si>
    <t>90015</t>
  </si>
  <si>
    <t>01041</t>
  </si>
  <si>
    <t>2008/2009</t>
  </si>
  <si>
    <t>2008/2010</t>
  </si>
  <si>
    <t>2007/2011</t>
  </si>
  <si>
    <t>Razem dz. 801</t>
  </si>
  <si>
    <t>2008/2011</t>
  </si>
  <si>
    <t>2008/2013</t>
  </si>
  <si>
    <t>2007/2009</t>
  </si>
  <si>
    <t>2006/2010</t>
  </si>
  <si>
    <t>Razem dz. 750</t>
  </si>
  <si>
    <t xml:space="preserve">Materiał </t>
  </si>
  <si>
    <t xml:space="preserve">Grupa budowlana </t>
  </si>
  <si>
    <t xml:space="preserve">Zagospodarowanie turyst. Rejonu Zalesia i stworzenie Parku Kulturowego nad Jeziorem Grodzieńskim - etap II </t>
  </si>
  <si>
    <t xml:space="preserve">Źródła finansowania ujęte w budżecie </t>
  </si>
  <si>
    <t xml:space="preserve">PLAN FINANSOWY INWESTYCJI NA 2009 ROK </t>
  </si>
  <si>
    <t xml:space="preserve">do 2008r. </t>
  </si>
  <si>
    <t>Rok budżetowy 2009</t>
  </si>
  <si>
    <t xml:space="preserve"> RPO, PROW ,POKL</t>
  </si>
  <si>
    <t>Sieć wodociągowa Grzywna - Kuczwały</t>
  </si>
  <si>
    <t xml:space="preserve">Kredyt "K" Pożyczka "P" ; </t>
  </si>
  <si>
    <t xml:space="preserve">Budowa chodnika przy drodze powiatowej -Dziemiony -3 lipy) </t>
  </si>
  <si>
    <t>materiał z powiatu</t>
  </si>
  <si>
    <t>Przebudowa dróg nad jeziorem Grodzieńskim i Chełmzyńskim-droga 580C-801 mb.,569 C- 1056 mb</t>
  </si>
  <si>
    <t>Dotacja PFOŚ, GFOŚ , FOGR, Wojewody inne j.s.t</t>
  </si>
  <si>
    <t xml:space="preserve">Budowa parkingu w Grzywnie przy kościele w stronę Kuczwał - II etap  </t>
  </si>
  <si>
    <t>Wykup gruntów pod drogi i chodniki</t>
  </si>
  <si>
    <t xml:space="preserve">Budowa parkingu w miejscowości Grzegorz - etap II </t>
  </si>
  <si>
    <t>II etap budowy ścieżki pieszo - rowerowej Zelgno - Dźwierzno (dok.na dalszy odcinek)</t>
  </si>
  <si>
    <t xml:space="preserve">Budowa chodnika w miejscowości M-Grzywna(od przejazdu kolejowego do ul.Parkowej) </t>
  </si>
  <si>
    <t>Budowa chodnika przy drodze gminnej w m.Kończewice Ogrodniki</t>
  </si>
  <si>
    <t>Budowa chodnika przy drodze gminnej w m.Morczyny</t>
  </si>
  <si>
    <t>Przebudowa budynku przy ul. Padarewskiego na potrzeby administracji</t>
  </si>
  <si>
    <t xml:space="preserve">Zakup gruntów przy SP Zelgno na boisko szkolne </t>
  </si>
  <si>
    <t xml:space="preserve">Rozbudowa SP Zelgno - fundamenty </t>
  </si>
  <si>
    <t xml:space="preserve">Budowa boiska przy SP Kończewice </t>
  </si>
  <si>
    <t>Budowa przyzagrodowych oczyszczalni ścieków -130 szt</t>
  </si>
  <si>
    <t xml:space="preserve">Budowa oświetlenia w miejscowości Brąchnówko </t>
  </si>
  <si>
    <t>Wykonanie dokumentacji na wyk.oświetlenia</t>
  </si>
  <si>
    <t>926</t>
  </si>
  <si>
    <t>Budowa boiska w Grzywnie,,Moje boisko-Orlik"</t>
  </si>
  <si>
    <t>Razem  dz.926</t>
  </si>
  <si>
    <t xml:space="preserve">rolnicy i inni         </t>
  </si>
  <si>
    <t xml:space="preserve">Przebudowa drogi Kuczwały-Mirakowo -  -II etap Nr 100530C </t>
  </si>
  <si>
    <t xml:space="preserve">Rady Gminy Chełmża </t>
  </si>
  <si>
    <t xml:space="preserve">z dnia 22 grudnia 2008r. </t>
  </si>
  <si>
    <t>Załącznik Nr 6</t>
  </si>
  <si>
    <t>Zakup koparko- ładowarki JCB 3cx</t>
  </si>
  <si>
    <t>Budowa wielofunkcyjnego boiska w Dżwierznie</t>
  </si>
  <si>
    <t>72095</t>
  </si>
  <si>
    <t>Projekt,,System elektronicznego obiegu dokumentów"</t>
  </si>
  <si>
    <t>Razem 720</t>
  </si>
  <si>
    <t>Rekultywacja Jeziora Chełmzyńskiego-Program Operacyjny Europa Środkowa</t>
  </si>
  <si>
    <t>zmieniającej Uchwałę Nr XXXIV/220/08</t>
  </si>
  <si>
    <t>Odnowa i rozwój wsi Grzywna - "Skwer rekreacyjny"</t>
  </si>
  <si>
    <t>Budowa chodnika przy drodze wojewódzkiej w m.Dżwierzno(przy świetlicy)</t>
  </si>
  <si>
    <t xml:space="preserve">Budowa chodnika w Sławkowie - centrum - szkoła </t>
  </si>
  <si>
    <t xml:space="preserve">I etap budowy ścieżki - pieszo - rowerowej Chełmża - Kończewice przy drodze wojewódzkiej </t>
  </si>
  <si>
    <t xml:space="preserve">Przebudowa systemu ogrzewania centralnego i ciepłej wody w Szkole Podstawowej w Kończewicach z wykorzystaniem energii geotermalnej </t>
  </si>
  <si>
    <t>2009/2010</t>
  </si>
  <si>
    <t>92120</t>
  </si>
  <si>
    <t>Remont zabytkowego Pałacu w Brąchnówku 2009</t>
  </si>
  <si>
    <t>*</t>
  </si>
  <si>
    <t>400</t>
  </si>
  <si>
    <t>Razem dz. 400</t>
  </si>
  <si>
    <t>Inwestycje w alternatywne źródła energii - Budowa instalacji solarnej i pomp ciepła w Gimnazjum w Głuchowie i Pluskowęsach oraz SPOZ w Zelgnie</t>
  </si>
  <si>
    <t>Projektowanie chodników  przy drogach gminnych,powiatowych i wojewódzkich</t>
  </si>
  <si>
    <t>85295</t>
  </si>
  <si>
    <t xml:space="preserve">Zakupy inwestycyjne na doposażenie stołówek </t>
  </si>
  <si>
    <t>Razeem dz. 852</t>
  </si>
  <si>
    <t xml:space="preserve">Odnowa i rozwój wsi - Nasza wieś miejsce czyste zielone i bezpieczne - budowa małej infrastruktury w Kończewicach "Sportowa Oaza" </t>
  </si>
  <si>
    <t xml:space="preserve">Wykup gruntów pod przepompownię w miejscowości Browina </t>
  </si>
  <si>
    <t xml:space="preserve">Wymiana eternitu na blachodachówkę w szkole w Kończewicach </t>
  </si>
  <si>
    <t xml:space="preserve">Wymiana eternitu na blachodachówkę w gimnazjum Pluskowęsy </t>
  </si>
  <si>
    <t>60016 § 6060</t>
  </si>
  <si>
    <t xml:space="preserve">Budowa drogi gminnej Nr 100525C w Brąchnówku </t>
  </si>
  <si>
    <t>2009 /2010</t>
  </si>
  <si>
    <t>Wykonanie sieci wodociągowej Skąpe (ul. Lipowa)</t>
  </si>
  <si>
    <t>Wykonanie sieci wodociągowej Browina (Osiedle Młodych)</t>
  </si>
  <si>
    <t>Wykonanie sieci wodociągowej Strużal (dz p. Krause)</t>
  </si>
  <si>
    <t>Wykonanie sieci wodociągowej Skąpe (dz. P. Śliwy)</t>
  </si>
  <si>
    <t xml:space="preserve">* w dochodach </t>
  </si>
  <si>
    <t xml:space="preserve">Budowa chodnik przy drodze wojewódzkiej w Dźwierznie przy boisku </t>
  </si>
  <si>
    <t xml:space="preserve">Zakup nieruchomości w Zalgnie na potrzeby OSP </t>
  </si>
  <si>
    <t>2009/2011</t>
  </si>
  <si>
    <t>Razem dz. 754</t>
  </si>
  <si>
    <t xml:space="preserve">Budowa boisk szkolnych Kończewice, Grzywna - przygotowanie projektu do RPO </t>
  </si>
  <si>
    <t xml:space="preserve">Budowa boisk szkolnych Pluskowęsy, Głuchowo - przygotowanie projektu do RPO </t>
  </si>
  <si>
    <t xml:space="preserve">Budowa kanalizacji grawit.tłocznej Kończewice - Nawra </t>
  </si>
  <si>
    <t xml:space="preserve">* na wykonanie oczyszczalni przyzagrodowych z PROW zostanie zaciągnięta pożyczka z WFOŚiGW 160.000 zł i kredyt w wysokości 300.000 zł </t>
  </si>
  <si>
    <t>70005</t>
  </si>
  <si>
    <t xml:space="preserve">Adaptacja budynku poszkolnego w Grzywnie </t>
  </si>
  <si>
    <t>Razem dz. 700</t>
  </si>
  <si>
    <t>Zakup kontenerów na świetlicę Bocień, Kiełbasin</t>
  </si>
  <si>
    <t>Sieć wodociągowa na powstających osiedlach mieszkaniowych(Browina p.Basiewicz)</t>
  </si>
  <si>
    <t>Sieć wodociągowa na powstających osiedlach mieszkaniowych(N.Chełmza -p.Prabucka)</t>
  </si>
  <si>
    <t>Sieć wodociągowa na powstających osiedlach mieszkaniowych(Strużal-p.Kalamarski)</t>
  </si>
  <si>
    <t xml:space="preserve">Wykonanie sieci wodociągowej Strużal (p.Dębski) </t>
  </si>
  <si>
    <t>zad.zak.</t>
  </si>
  <si>
    <t>2008/2012</t>
  </si>
  <si>
    <t>Odnowa i rozwój wsi - "Remont świetlicy wiejskiej w budynku "Pastorówki" oraz przebudowa chodnika wraz z budową kładki dla pieszych w miejscowości Zelgno"</t>
  </si>
  <si>
    <t>z dnia 29 grudnia 2009</t>
  </si>
  <si>
    <t>do Uchwały Nr XLIX/331/09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</si>
</sst>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_-* #,##0.000\ _z_ł_-;\-* #,##0.000\ _z_ł_-;_-* &quot;-&quot;??\ _z_ł_-;_-@_-"/>
    <numFmt numFmtId="166" formatCode="_-* #,##0.0\ _z_ł_-;\-* #,##0.0\ _z_ł_-;_-* &quot;-&quot;??\ _z_ł_-;_-@_-"/>
    <numFmt numFmtId="167" formatCode="_-* #,##0.0000\ _z_ł_-;\-* #,##0.0000\ _z_ł_-;_-* &quot;-&quot;??\ _z_ł_-;_-@_-"/>
  </numFmts>
  <fonts count="24">
    <font>
      <sz val="10"/>
      <name val="Arial CE"/>
      <family val="0"/>
    </font>
    <font>
      <b/>
      <sz val="12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7.5"/>
      <name val="Times New Roman"/>
      <family val="1"/>
    </font>
    <font>
      <sz val="7.5"/>
      <name val="Times New Roman"/>
      <family val="1"/>
    </font>
    <font>
      <b/>
      <sz val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thin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20" borderId="1" applyNumberFormat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49" fontId="5" fillId="0" borderId="10" xfId="0" applyNumberFormat="1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center" vertical="top" wrapText="1"/>
    </xf>
    <xf numFmtId="164" fontId="5" fillId="0" borderId="11" xfId="42" applyNumberFormat="1" applyFont="1" applyFill="1" applyBorder="1" applyAlignment="1">
      <alignment horizontal="center" vertical="top" wrapText="1"/>
    </xf>
    <xf numFmtId="164" fontId="5" fillId="0" borderId="10" xfId="42" applyNumberFormat="1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center" vertical="top" wrapText="1"/>
    </xf>
    <xf numFmtId="164" fontId="5" fillId="0" borderId="12" xfId="42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top" wrapText="1"/>
    </xf>
    <xf numFmtId="164" fontId="5" fillId="0" borderId="11" xfId="42" applyNumberFormat="1" applyFont="1" applyFill="1" applyBorder="1" applyAlignment="1">
      <alignment horizontal="center" vertical="center" wrapText="1"/>
    </xf>
    <xf numFmtId="164" fontId="5" fillId="0" borderId="13" xfId="42" applyNumberFormat="1" applyFont="1" applyFill="1" applyBorder="1" applyAlignment="1">
      <alignment horizontal="center" vertical="center" wrapText="1"/>
    </xf>
    <xf numFmtId="164" fontId="5" fillId="0" borderId="10" xfId="42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64" fontId="5" fillId="0" borderId="11" xfId="42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top" wrapText="1"/>
    </xf>
    <xf numFmtId="164" fontId="5" fillId="0" borderId="12" xfId="42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center" wrapText="1"/>
    </xf>
    <xf numFmtId="2" fontId="5" fillId="0" borderId="12" xfId="42" applyNumberFormat="1" applyFont="1" applyFill="1" applyBorder="1" applyAlignment="1">
      <alignment horizontal="center" vertical="center" wrapText="1"/>
    </xf>
    <xf numFmtId="164" fontId="5" fillId="0" borderId="12" xfId="42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top" wrapText="1"/>
    </xf>
    <xf numFmtId="2" fontId="5" fillId="0" borderId="11" xfId="42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center" vertical="center" wrapText="1"/>
    </xf>
    <xf numFmtId="164" fontId="5" fillId="0" borderId="14" xfId="42" applyNumberFormat="1" applyFont="1" applyFill="1" applyBorder="1" applyAlignment="1">
      <alignment horizontal="center" vertical="center" wrapText="1"/>
    </xf>
    <xf numFmtId="164" fontId="5" fillId="0" borderId="10" xfId="42" applyNumberFormat="1" applyFont="1" applyFill="1" applyBorder="1" applyAlignment="1">
      <alignment horizontal="left" vertical="center" wrapText="1"/>
    </xf>
    <xf numFmtId="164" fontId="4" fillId="0" borderId="12" xfId="42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4" fillId="0" borderId="11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center" vertical="center" wrapText="1"/>
    </xf>
    <xf numFmtId="164" fontId="5" fillId="0" borderId="15" xfId="42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 wrapText="1"/>
    </xf>
    <xf numFmtId="164" fontId="5" fillId="0" borderId="13" xfId="42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top" wrapText="1"/>
    </xf>
    <xf numFmtId="164" fontId="4" fillId="0" borderId="13" xfId="42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center" vertical="center" wrapText="1"/>
    </xf>
    <xf numFmtId="164" fontId="5" fillId="0" borderId="15" xfId="42" applyNumberFormat="1" applyFont="1" applyFill="1" applyBorder="1" applyAlignment="1">
      <alignment horizontal="center" vertical="center" wrapText="1"/>
    </xf>
    <xf numFmtId="2" fontId="5" fillId="0" borderId="10" xfId="42" applyNumberFormat="1" applyFont="1" applyFill="1" applyBorder="1" applyAlignment="1">
      <alignment horizontal="center" vertical="center" wrapText="1"/>
    </xf>
    <xf numFmtId="164" fontId="5" fillId="0" borderId="10" xfId="42" applyNumberFormat="1" applyFont="1" applyFill="1" applyBorder="1" applyAlignment="1">
      <alignment horizontal="center" vertical="center"/>
    </xf>
    <xf numFmtId="164" fontId="4" fillId="0" borderId="16" xfId="42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top" wrapText="1"/>
    </xf>
    <xf numFmtId="49" fontId="4" fillId="0" borderId="16" xfId="0" applyNumberFormat="1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vertical="top" wrapText="1"/>
    </xf>
    <xf numFmtId="164" fontId="5" fillId="0" borderId="10" xfId="42" applyNumberFormat="1" applyFont="1" applyFill="1" applyBorder="1" applyAlignment="1">
      <alignment vertical="top" wrapText="1"/>
    </xf>
    <xf numFmtId="49" fontId="4" fillId="0" borderId="16" xfId="0" applyNumberFormat="1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top" wrapText="1"/>
    </xf>
    <xf numFmtId="164" fontId="4" fillId="0" borderId="16" xfId="42" applyNumberFormat="1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49" fontId="4" fillId="0" borderId="17" xfId="0" applyNumberFormat="1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left" vertical="top" wrapText="1"/>
    </xf>
    <xf numFmtId="164" fontId="4" fillId="0" borderId="17" xfId="42" applyNumberFormat="1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/>
    </xf>
    <xf numFmtId="164" fontId="4" fillId="0" borderId="16" xfId="42" applyNumberFormat="1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/>
    </xf>
    <xf numFmtId="164" fontId="4" fillId="0" borderId="16" xfId="0" applyNumberFormat="1" applyFont="1" applyFill="1" applyBorder="1" applyAlignment="1">
      <alignment/>
    </xf>
    <xf numFmtId="0" fontId="4" fillId="0" borderId="16" xfId="0" applyFont="1" applyFill="1" applyBorder="1" applyAlignment="1">
      <alignment wrapText="1"/>
    </xf>
    <xf numFmtId="164" fontId="4" fillId="0" borderId="16" xfId="42" applyNumberFormat="1" applyFont="1" applyFill="1" applyBorder="1" applyAlignment="1">
      <alignment wrapText="1"/>
    </xf>
    <xf numFmtId="0" fontId="5" fillId="0" borderId="17" xfId="0" applyFont="1" applyFill="1" applyBorder="1" applyAlignment="1">
      <alignment horizontal="left" vertical="top" wrapText="1"/>
    </xf>
    <xf numFmtId="164" fontId="5" fillId="0" borderId="17" xfId="42" applyNumberFormat="1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center" vertical="center" wrapText="1"/>
    </xf>
    <xf numFmtId="164" fontId="4" fillId="0" borderId="11" xfId="42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top" wrapText="1"/>
    </xf>
    <xf numFmtId="49" fontId="5" fillId="0" borderId="11" xfId="0" applyNumberFormat="1" applyFont="1" applyFill="1" applyBorder="1" applyAlignment="1">
      <alignment horizontal="center" vertical="top" wrapText="1"/>
    </xf>
    <xf numFmtId="164" fontId="5" fillId="0" borderId="11" xfId="42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top" wrapText="1"/>
    </xf>
    <xf numFmtId="49" fontId="5" fillId="0" borderId="13" xfId="0" applyNumberFormat="1" applyFont="1" applyFill="1" applyBorder="1" applyAlignment="1">
      <alignment horizontal="center" vertical="top" wrapText="1"/>
    </xf>
    <xf numFmtId="164" fontId="5" fillId="0" borderId="13" xfId="42" applyNumberFormat="1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center" wrapText="1"/>
    </xf>
    <xf numFmtId="164" fontId="5" fillId="0" borderId="14" xfId="42" applyNumberFormat="1" applyFont="1" applyFill="1" applyBorder="1" applyAlignment="1">
      <alignment horizontal="center" vertical="center" wrapText="1"/>
    </xf>
    <xf numFmtId="164" fontId="4" fillId="0" borderId="14" xfId="42" applyNumberFormat="1" applyFont="1" applyFill="1" applyBorder="1" applyAlignment="1">
      <alignment horizontal="center" vertical="center" wrapText="1"/>
    </xf>
    <xf numFmtId="164" fontId="4" fillId="0" borderId="15" xfId="42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top" wrapText="1"/>
    </xf>
    <xf numFmtId="164" fontId="5" fillId="0" borderId="10" xfId="42" applyNumberFormat="1" applyFont="1" applyFill="1" applyBorder="1" applyAlignment="1">
      <alignment vertical="center" wrapText="1"/>
    </xf>
    <xf numFmtId="164" fontId="5" fillId="0" borderId="11" xfId="42" applyNumberFormat="1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164" fontId="5" fillId="0" borderId="12" xfId="42" applyNumberFormat="1" applyFont="1" applyFill="1" applyBorder="1" applyAlignment="1">
      <alignment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left" vertical="top" wrapText="1"/>
    </xf>
    <xf numFmtId="49" fontId="5" fillId="0" borderId="12" xfId="0" applyNumberFormat="1" applyFont="1" applyFill="1" applyBorder="1" applyAlignment="1">
      <alignment horizontal="center" vertical="top" wrapText="1"/>
    </xf>
    <xf numFmtId="17" fontId="5" fillId="0" borderId="11" xfId="0" applyNumberFormat="1" applyFont="1" applyFill="1" applyBorder="1" applyAlignment="1">
      <alignment horizontal="center" vertical="center" wrapText="1"/>
    </xf>
    <xf numFmtId="164" fontId="5" fillId="0" borderId="14" xfId="42" applyNumberFormat="1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164" fontId="5" fillId="0" borderId="16" xfId="42" applyNumberFormat="1" applyFont="1" applyFill="1" applyBorder="1" applyAlignment="1">
      <alignment horizontal="center" vertical="center" wrapText="1"/>
    </xf>
    <xf numFmtId="164" fontId="5" fillId="0" borderId="13" xfId="42" applyNumberFormat="1" applyFont="1" applyFill="1" applyBorder="1" applyAlignment="1">
      <alignment horizontal="center" vertical="top" wrapText="1"/>
    </xf>
    <xf numFmtId="164" fontId="5" fillId="0" borderId="12" xfId="42" applyNumberFormat="1" applyFont="1" applyFill="1" applyBorder="1" applyAlignment="1">
      <alignment horizontal="center" vertical="top" wrapText="1"/>
    </xf>
    <xf numFmtId="164" fontId="5" fillId="0" borderId="12" xfId="42" applyNumberFormat="1" applyFont="1" applyFill="1" applyBorder="1" applyAlignment="1">
      <alignment vertical="top" wrapText="1"/>
    </xf>
    <xf numFmtId="49" fontId="5" fillId="0" borderId="17" xfId="0" applyNumberFormat="1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5" fillId="0" borderId="13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4" fillId="0" borderId="14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top" wrapText="1"/>
    </xf>
    <xf numFmtId="164" fontId="5" fillId="0" borderId="10" xfId="42" applyNumberFormat="1" applyFont="1" applyFill="1" applyBorder="1" applyAlignment="1">
      <alignment horizontal="center" vertical="center" wrapText="1"/>
    </xf>
    <xf numFmtId="164" fontId="5" fillId="0" borderId="13" xfId="42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7"/>
  <sheetViews>
    <sheetView tabSelected="1" zoomScalePageLayoutView="0" workbookViewId="0" topLeftCell="D1">
      <selection activeCell="F4" sqref="F4"/>
    </sheetView>
  </sheetViews>
  <sheetFormatPr defaultColWidth="9.00390625" defaultRowHeight="12.75"/>
  <cols>
    <col min="1" max="1" width="7.00390625" style="0" customWidth="1"/>
    <col min="2" max="2" width="19.00390625" style="0" customWidth="1"/>
    <col min="4" max="4" width="10.25390625" style="0" customWidth="1"/>
    <col min="6" max="6" width="9.875" style="0" customWidth="1"/>
    <col min="8" max="8" width="10.375" style="0" bestFit="1" customWidth="1"/>
    <col min="9" max="9" width="11.125" style="0" bestFit="1" customWidth="1"/>
    <col min="12" max="12" width="8.875" style="0" customWidth="1"/>
    <col min="13" max="13" width="10.875" style="0" bestFit="1" customWidth="1"/>
    <col min="14" max="14" width="10.00390625" style="0" customWidth="1"/>
  </cols>
  <sheetData>
    <row r="1" spans="12:14" ht="15.75">
      <c r="L1" s="1" t="s">
        <v>0</v>
      </c>
      <c r="M1" s="33" t="s">
        <v>0</v>
      </c>
      <c r="N1" s="2"/>
    </row>
    <row r="2" spans="12:13" ht="12.75">
      <c r="L2" s="2" t="s">
        <v>70</v>
      </c>
      <c r="M2" s="2"/>
    </row>
    <row r="3" spans="12:13" ht="12.75">
      <c r="L3" s="2" t="s">
        <v>126</v>
      </c>
      <c r="M3" s="2"/>
    </row>
    <row r="4" spans="12:13" ht="12.75">
      <c r="L4" s="2" t="s">
        <v>68</v>
      </c>
      <c r="M4" s="2"/>
    </row>
    <row r="5" spans="12:13" ht="12.75">
      <c r="L5" s="2" t="s">
        <v>125</v>
      </c>
      <c r="M5" s="2"/>
    </row>
    <row r="6" spans="12:13" ht="12.75">
      <c r="L6" s="2" t="s">
        <v>77</v>
      </c>
      <c r="M6" s="2"/>
    </row>
    <row r="7" spans="1:13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2" t="s">
        <v>69</v>
      </c>
      <c r="M7" s="2"/>
    </row>
    <row r="8" spans="1:14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4"/>
      <c r="M8" s="4"/>
      <c r="N8" s="2"/>
    </row>
    <row r="9" spans="1:14" ht="15.75">
      <c r="A9" s="111" t="s">
        <v>39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</row>
    <row r="10" spans="1:14" ht="15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4" ht="19.5" customHeight="1">
      <c r="A11" s="54" t="s">
        <v>1</v>
      </c>
      <c r="B11" s="112" t="s">
        <v>19</v>
      </c>
      <c r="C11" s="112" t="s">
        <v>2</v>
      </c>
      <c r="D11" s="112" t="s">
        <v>3</v>
      </c>
      <c r="E11" s="54" t="s">
        <v>4</v>
      </c>
      <c r="F11" s="112" t="s">
        <v>41</v>
      </c>
      <c r="G11" s="114" t="s">
        <v>5</v>
      </c>
      <c r="H11" s="115"/>
      <c r="I11" s="115"/>
      <c r="J11" s="115"/>
      <c r="K11" s="115"/>
      <c r="L11" s="115"/>
      <c r="M11" s="115"/>
      <c r="N11" s="116"/>
    </row>
    <row r="12" spans="1:14" ht="74.25" customHeight="1">
      <c r="A12" s="54" t="s">
        <v>18</v>
      </c>
      <c r="B12" s="113"/>
      <c r="C12" s="113"/>
      <c r="D12" s="113"/>
      <c r="E12" s="54" t="s">
        <v>40</v>
      </c>
      <c r="F12" s="113"/>
      <c r="G12" s="54" t="s">
        <v>20</v>
      </c>
      <c r="H12" s="54" t="s">
        <v>42</v>
      </c>
      <c r="I12" s="54" t="s">
        <v>44</v>
      </c>
      <c r="J12" s="54" t="s">
        <v>35</v>
      </c>
      <c r="K12" s="54" t="s">
        <v>48</v>
      </c>
      <c r="L12" s="54" t="s">
        <v>36</v>
      </c>
      <c r="M12" s="54" t="s">
        <v>6</v>
      </c>
      <c r="N12" s="55" t="s">
        <v>21</v>
      </c>
    </row>
    <row r="13" spans="1:14" ht="19.5">
      <c r="A13" s="6" t="s">
        <v>7</v>
      </c>
      <c r="B13" s="7" t="s">
        <v>43</v>
      </c>
      <c r="C13" s="8">
        <v>2009</v>
      </c>
      <c r="D13" s="9">
        <v>144648</v>
      </c>
      <c r="E13" s="10"/>
      <c r="F13" s="10">
        <v>40000</v>
      </c>
      <c r="G13" s="10">
        <v>40000</v>
      </c>
      <c r="H13" s="10"/>
      <c r="I13" s="10"/>
      <c r="J13" s="10"/>
      <c r="K13" s="10"/>
      <c r="L13" s="10"/>
      <c r="M13" s="10">
        <v>104648</v>
      </c>
      <c r="N13" s="56" t="s">
        <v>122</v>
      </c>
    </row>
    <row r="14" spans="1:14" ht="39">
      <c r="A14" s="6" t="s">
        <v>7</v>
      </c>
      <c r="B14" s="14" t="s">
        <v>118</v>
      </c>
      <c r="C14" s="12">
        <v>2009</v>
      </c>
      <c r="D14" s="13">
        <v>56951</v>
      </c>
      <c r="E14" s="10"/>
      <c r="F14" s="10">
        <v>6000</v>
      </c>
      <c r="G14" s="10">
        <v>6000</v>
      </c>
      <c r="H14" s="10"/>
      <c r="I14" s="10"/>
      <c r="J14" s="10"/>
      <c r="K14" s="10"/>
      <c r="L14" s="10"/>
      <c r="M14" s="10">
        <v>50951</v>
      </c>
      <c r="N14" s="56"/>
    </row>
    <row r="15" spans="1:14" ht="39">
      <c r="A15" s="6" t="s">
        <v>7</v>
      </c>
      <c r="B15" s="14" t="s">
        <v>119</v>
      </c>
      <c r="C15" s="12">
        <v>2009</v>
      </c>
      <c r="D15" s="13">
        <v>100861</v>
      </c>
      <c r="E15" s="10"/>
      <c r="F15" s="10">
        <v>11000</v>
      </c>
      <c r="G15" s="10">
        <v>11000</v>
      </c>
      <c r="H15" s="10"/>
      <c r="I15" s="10"/>
      <c r="J15" s="10"/>
      <c r="K15" s="10"/>
      <c r="L15" s="10"/>
      <c r="M15" s="10">
        <v>89861</v>
      </c>
      <c r="N15" s="56"/>
    </row>
    <row r="16" spans="1:14" ht="41.25" customHeight="1">
      <c r="A16" s="6" t="s">
        <v>7</v>
      </c>
      <c r="B16" s="14" t="s">
        <v>120</v>
      </c>
      <c r="C16" s="20">
        <v>2009</v>
      </c>
      <c r="D16" s="10">
        <v>199455</v>
      </c>
      <c r="E16" s="10">
        <v>0</v>
      </c>
      <c r="F16" s="10">
        <v>13000</v>
      </c>
      <c r="G16" s="10">
        <v>13000</v>
      </c>
      <c r="H16" s="10">
        <v>0</v>
      </c>
      <c r="I16" s="10"/>
      <c r="J16" s="10"/>
      <c r="K16" s="10"/>
      <c r="L16" s="10"/>
      <c r="M16" s="10">
        <v>186455</v>
      </c>
      <c r="N16" s="10"/>
    </row>
    <row r="17" spans="1:14" ht="29.25">
      <c r="A17" s="6" t="s">
        <v>7</v>
      </c>
      <c r="B17" s="14" t="s">
        <v>101</v>
      </c>
      <c r="C17" s="20">
        <v>2009</v>
      </c>
      <c r="D17" s="10">
        <v>313323</v>
      </c>
      <c r="E17" s="10">
        <v>17690</v>
      </c>
      <c r="F17" s="10">
        <v>27000</v>
      </c>
      <c r="G17" s="10">
        <v>27000</v>
      </c>
      <c r="H17" s="10"/>
      <c r="I17" s="10"/>
      <c r="J17" s="10"/>
      <c r="K17" s="10"/>
      <c r="L17" s="10"/>
      <c r="M17" s="10">
        <v>268633</v>
      </c>
      <c r="N17" s="10"/>
    </row>
    <row r="18" spans="1:14" ht="22.5" customHeight="1">
      <c r="A18" s="6" t="s">
        <v>7</v>
      </c>
      <c r="B18" s="14" t="s">
        <v>71</v>
      </c>
      <c r="C18" s="20">
        <v>2009</v>
      </c>
      <c r="D18" s="10">
        <v>245000</v>
      </c>
      <c r="E18" s="10"/>
      <c r="F18" s="10">
        <v>245000</v>
      </c>
      <c r="G18" s="10">
        <v>245000</v>
      </c>
      <c r="H18" s="10"/>
      <c r="I18" s="10"/>
      <c r="J18" s="10"/>
      <c r="K18" s="10"/>
      <c r="L18" s="10"/>
      <c r="M18" s="10"/>
      <c r="N18" s="10"/>
    </row>
    <row r="19" spans="1:14" ht="22.5" customHeight="1">
      <c r="A19" s="6" t="s">
        <v>7</v>
      </c>
      <c r="B19" s="14" t="s">
        <v>102</v>
      </c>
      <c r="C19" s="20">
        <v>2009</v>
      </c>
      <c r="D19" s="10">
        <v>134454</v>
      </c>
      <c r="E19" s="10"/>
      <c r="F19" s="10">
        <v>14000</v>
      </c>
      <c r="G19" s="10">
        <v>14000</v>
      </c>
      <c r="H19" s="10"/>
      <c r="I19" s="10"/>
      <c r="J19" s="10"/>
      <c r="K19" s="10"/>
      <c r="L19" s="10"/>
      <c r="M19" s="10">
        <v>120454</v>
      </c>
      <c r="N19" s="10"/>
    </row>
    <row r="20" spans="1:14" ht="22.5" customHeight="1">
      <c r="A20" s="6" t="s">
        <v>7</v>
      </c>
      <c r="B20" s="14" t="s">
        <v>103</v>
      </c>
      <c r="C20" s="20">
        <v>2009</v>
      </c>
      <c r="D20" s="10">
        <v>77928</v>
      </c>
      <c r="E20" s="10"/>
      <c r="F20" s="10">
        <v>9000</v>
      </c>
      <c r="G20" s="10">
        <v>9000</v>
      </c>
      <c r="H20" s="10"/>
      <c r="I20" s="10"/>
      <c r="J20" s="10"/>
      <c r="K20" s="10"/>
      <c r="L20" s="10"/>
      <c r="M20" s="10">
        <v>68928</v>
      </c>
      <c r="N20" s="10"/>
    </row>
    <row r="21" spans="1:14" ht="29.25" customHeight="1">
      <c r="A21" s="6" t="s">
        <v>7</v>
      </c>
      <c r="B21" s="14" t="s">
        <v>121</v>
      </c>
      <c r="C21" s="20">
        <v>2009</v>
      </c>
      <c r="D21" s="10">
        <v>135926</v>
      </c>
      <c r="E21" s="10">
        <v>9760</v>
      </c>
      <c r="F21" s="10">
        <v>15000</v>
      </c>
      <c r="G21" s="10">
        <v>15000</v>
      </c>
      <c r="H21" s="10"/>
      <c r="I21" s="10"/>
      <c r="J21" s="10"/>
      <c r="K21" s="10"/>
      <c r="L21" s="10"/>
      <c r="M21" s="10">
        <v>111166</v>
      </c>
      <c r="N21" s="10"/>
    </row>
    <row r="22" spans="1:14" ht="27.75" customHeight="1">
      <c r="A22" s="6" t="s">
        <v>7</v>
      </c>
      <c r="B22" s="14" t="s">
        <v>104</v>
      </c>
      <c r="C22" s="20">
        <v>2009</v>
      </c>
      <c r="D22" s="10">
        <v>34160</v>
      </c>
      <c r="E22" s="10"/>
      <c r="F22" s="10">
        <v>6000</v>
      </c>
      <c r="G22" s="10">
        <v>6000</v>
      </c>
      <c r="H22" s="10"/>
      <c r="I22" s="10"/>
      <c r="J22" s="10"/>
      <c r="K22" s="10"/>
      <c r="L22" s="10"/>
      <c r="M22" s="10">
        <v>28160</v>
      </c>
      <c r="N22" s="10"/>
    </row>
    <row r="23" spans="1:14" ht="12.75">
      <c r="A23" s="54" t="s">
        <v>1</v>
      </c>
      <c r="B23" s="112" t="s">
        <v>19</v>
      </c>
      <c r="C23" s="112" t="s">
        <v>2</v>
      </c>
      <c r="D23" s="112" t="s">
        <v>3</v>
      </c>
      <c r="E23" s="54" t="s">
        <v>4</v>
      </c>
      <c r="F23" s="112" t="s">
        <v>41</v>
      </c>
      <c r="G23" s="114" t="s">
        <v>5</v>
      </c>
      <c r="H23" s="115"/>
      <c r="I23" s="115"/>
      <c r="J23" s="115"/>
      <c r="K23" s="115"/>
      <c r="L23" s="115"/>
      <c r="M23" s="115"/>
      <c r="N23" s="116"/>
    </row>
    <row r="24" spans="1:14" ht="75" customHeight="1">
      <c r="A24" s="54" t="s">
        <v>18</v>
      </c>
      <c r="B24" s="113"/>
      <c r="C24" s="113"/>
      <c r="D24" s="113"/>
      <c r="E24" s="54" t="s">
        <v>40</v>
      </c>
      <c r="F24" s="113"/>
      <c r="G24" s="54" t="s">
        <v>20</v>
      </c>
      <c r="H24" s="54" t="s">
        <v>42</v>
      </c>
      <c r="I24" s="54" t="s">
        <v>44</v>
      </c>
      <c r="J24" s="54" t="s">
        <v>35</v>
      </c>
      <c r="K24" s="54" t="s">
        <v>48</v>
      </c>
      <c r="L24" s="54" t="s">
        <v>36</v>
      </c>
      <c r="M24" s="54" t="s">
        <v>6</v>
      </c>
      <c r="N24" s="55" t="s">
        <v>21</v>
      </c>
    </row>
    <row r="25" spans="1:14" ht="62.25" customHeight="1">
      <c r="A25" s="22" t="s">
        <v>25</v>
      </c>
      <c r="B25" s="11" t="s">
        <v>124</v>
      </c>
      <c r="C25" s="12" t="s">
        <v>30</v>
      </c>
      <c r="D25" s="13">
        <v>591000</v>
      </c>
      <c r="E25" s="13">
        <v>67000</v>
      </c>
      <c r="F25" s="13">
        <v>4000</v>
      </c>
      <c r="G25" s="13">
        <v>4000</v>
      </c>
      <c r="H25" s="13">
        <v>0</v>
      </c>
      <c r="I25" s="13">
        <v>0</v>
      </c>
      <c r="J25" s="13">
        <v>0</v>
      </c>
      <c r="K25" s="13"/>
      <c r="L25" s="13"/>
      <c r="M25" s="13">
        <v>520000</v>
      </c>
      <c r="N25" s="96"/>
    </row>
    <row r="26" spans="1:14" ht="53.25" customHeight="1">
      <c r="A26" s="83" t="s">
        <v>25</v>
      </c>
      <c r="B26" s="35" t="s">
        <v>94</v>
      </c>
      <c r="C26" s="43" t="s">
        <v>26</v>
      </c>
      <c r="D26" s="84">
        <v>638000</v>
      </c>
      <c r="E26" s="84">
        <v>38000</v>
      </c>
      <c r="F26" s="84">
        <v>600000</v>
      </c>
      <c r="G26" s="84">
        <v>600000</v>
      </c>
      <c r="H26" s="84"/>
      <c r="I26" s="84"/>
      <c r="J26" s="84"/>
      <c r="K26" s="82"/>
      <c r="L26" s="82"/>
      <c r="M26" s="84"/>
      <c r="N26" s="82"/>
    </row>
    <row r="27" spans="1:14" ht="21" customHeight="1" thickBot="1">
      <c r="A27" s="26" t="s">
        <v>25</v>
      </c>
      <c r="B27" s="7" t="s">
        <v>78</v>
      </c>
      <c r="C27" s="8">
        <v>2009</v>
      </c>
      <c r="D27" s="9">
        <v>12200</v>
      </c>
      <c r="E27" s="9"/>
      <c r="F27" s="9">
        <v>12200</v>
      </c>
      <c r="G27" s="9">
        <v>12200</v>
      </c>
      <c r="H27" s="9"/>
      <c r="I27" s="9"/>
      <c r="J27" s="9"/>
      <c r="K27" s="34"/>
      <c r="L27" s="34"/>
      <c r="M27" s="9"/>
      <c r="N27" s="34"/>
    </row>
    <row r="28" spans="1:14" ht="14.25" thickBot="1" thickTop="1">
      <c r="A28" s="57"/>
      <c r="B28" s="58" t="s">
        <v>8</v>
      </c>
      <c r="C28" s="58"/>
      <c r="D28" s="59">
        <f aca="true" t="shared" si="0" ref="D28:M28">D27+D26+D25+D22+D21+D20+D19+D18+D17+D16+D15+D14+D13</f>
        <v>2683906</v>
      </c>
      <c r="E28" s="59">
        <f t="shared" si="0"/>
        <v>132450</v>
      </c>
      <c r="F28" s="59">
        <f t="shared" si="0"/>
        <v>1002200</v>
      </c>
      <c r="G28" s="59">
        <f t="shared" si="0"/>
        <v>1002200</v>
      </c>
      <c r="H28" s="59">
        <f t="shared" si="0"/>
        <v>0</v>
      </c>
      <c r="I28" s="59">
        <f t="shared" si="0"/>
        <v>0</v>
      </c>
      <c r="J28" s="59">
        <f t="shared" si="0"/>
        <v>0</v>
      </c>
      <c r="K28" s="59">
        <f t="shared" si="0"/>
        <v>0</v>
      </c>
      <c r="L28" s="59">
        <f t="shared" si="0"/>
        <v>0</v>
      </c>
      <c r="M28" s="59">
        <f t="shared" si="0"/>
        <v>1549256</v>
      </c>
      <c r="N28" s="59">
        <f>N27+N26+N25+N22+N21+N20+N19+N18+N17+N16+N15+N14</f>
        <v>0</v>
      </c>
    </row>
    <row r="29" spans="1:14" ht="60" thickBot="1" thickTop="1">
      <c r="A29" s="93" t="s">
        <v>87</v>
      </c>
      <c r="B29" s="79" t="s">
        <v>89</v>
      </c>
      <c r="C29" s="94">
        <v>2009</v>
      </c>
      <c r="D29" s="81">
        <v>527490</v>
      </c>
      <c r="E29" s="81">
        <v>52890</v>
      </c>
      <c r="F29" s="81">
        <v>4600</v>
      </c>
      <c r="G29" s="81">
        <v>4600</v>
      </c>
      <c r="H29" s="81"/>
      <c r="I29" s="81"/>
      <c r="J29" s="81"/>
      <c r="K29" s="81"/>
      <c r="L29" s="81"/>
      <c r="M29" s="81">
        <v>470000</v>
      </c>
      <c r="N29" s="81"/>
    </row>
    <row r="30" spans="1:14" ht="14.25" thickBot="1" thickTop="1">
      <c r="A30" s="57"/>
      <c r="B30" s="58" t="s">
        <v>88</v>
      </c>
      <c r="C30" s="58"/>
      <c r="D30" s="59">
        <f>D29</f>
        <v>527490</v>
      </c>
      <c r="E30" s="59">
        <f aca="true" t="shared" si="1" ref="E30:N30">E29</f>
        <v>52890</v>
      </c>
      <c r="F30" s="59">
        <f t="shared" si="1"/>
        <v>4600</v>
      </c>
      <c r="G30" s="59">
        <f t="shared" si="1"/>
        <v>4600</v>
      </c>
      <c r="H30" s="59">
        <f t="shared" si="1"/>
        <v>0</v>
      </c>
      <c r="I30" s="59">
        <f t="shared" si="1"/>
        <v>0</v>
      </c>
      <c r="J30" s="59">
        <f t="shared" si="1"/>
        <v>0</v>
      </c>
      <c r="K30" s="59">
        <f t="shared" si="1"/>
        <v>0</v>
      </c>
      <c r="L30" s="59">
        <f t="shared" si="1"/>
        <v>0</v>
      </c>
      <c r="M30" s="59">
        <f t="shared" si="1"/>
        <v>470000</v>
      </c>
      <c r="N30" s="59">
        <f t="shared" si="1"/>
        <v>0</v>
      </c>
    </row>
    <row r="31" spans="1:14" ht="39" customHeight="1" thickTop="1">
      <c r="A31" s="26" t="s">
        <v>9</v>
      </c>
      <c r="B31" s="7" t="s">
        <v>45</v>
      </c>
      <c r="C31" s="18">
        <v>2009</v>
      </c>
      <c r="D31" s="15">
        <v>50000</v>
      </c>
      <c r="E31" s="15">
        <v>0</v>
      </c>
      <c r="F31" s="15">
        <v>50000</v>
      </c>
      <c r="G31" s="15">
        <v>50000</v>
      </c>
      <c r="H31" s="91">
        <v>0</v>
      </c>
      <c r="I31" s="15">
        <v>0</v>
      </c>
      <c r="J31" s="15" t="s">
        <v>46</v>
      </c>
      <c r="K31" s="27"/>
      <c r="L31" s="15"/>
      <c r="M31" s="19">
        <v>0</v>
      </c>
      <c r="N31" s="92"/>
    </row>
    <row r="32" spans="1:14" ht="39">
      <c r="A32" s="6" t="s">
        <v>9</v>
      </c>
      <c r="B32" s="14" t="s">
        <v>47</v>
      </c>
      <c r="C32" s="41" t="s">
        <v>26</v>
      </c>
      <c r="D32" s="17">
        <v>1043081</v>
      </c>
      <c r="E32" s="17">
        <v>34090</v>
      </c>
      <c r="F32" s="17">
        <v>1008991</v>
      </c>
      <c r="G32" s="17">
        <v>1008991</v>
      </c>
      <c r="H32" s="31"/>
      <c r="I32" s="17"/>
      <c r="J32" s="17"/>
      <c r="K32" s="49"/>
      <c r="L32" s="17"/>
      <c r="M32" s="50"/>
      <c r="N32" s="60"/>
    </row>
    <row r="33" spans="1:14" ht="39">
      <c r="A33" s="22" t="s">
        <v>9</v>
      </c>
      <c r="B33" s="11" t="s">
        <v>53</v>
      </c>
      <c r="C33" s="23">
        <v>2009</v>
      </c>
      <c r="D33" s="21">
        <v>30000</v>
      </c>
      <c r="E33" s="21">
        <v>0</v>
      </c>
      <c r="F33" s="21">
        <v>30000</v>
      </c>
      <c r="G33" s="21">
        <v>30000</v>
      </c>
      <c r="H33" s="21"/>
      <c r="I33" s="13"/>
      <c r="J33" s="13"/>
      <c r="K33" s="24"/>
      <c r="L33" s="24"/>
      <c r="M33" s="25">
        <v>0</v>
      </c>
      <c r="N33" s="61"/>
    </row>
    <row r="34" spans="1:14" ht="22.5" customHeight="1">
      <c r="A34" s="22" t="s">
        <v>9</v>
      </c>
      <c r="B34" s="11" t="s">
        <v>55</v>
      </c>
      <c r="C34" s="23">
        <v>2009</v>
      </c>
      <c r="D34" s="21">
        <v>15000</v>
      </c>
      <c r="E34" s="21"/>
      <c r="F34" s="21">
        <v>15000</v>
      </c>
      <c r="G34" s="21">
        <v>15000</v>
      </c>
      <c r="H34" s="21"/>
      <c r="I34" s="13"/>
      <c r="J34" s="13"/>
      <c r="K34" s="24"/>
      <c r="L34" s="24"/>
      <c r="M34" s="25"/>
      <c r="N34" s="61"/>
    </row>
    <row r="35" spans="1:14" ht="29.25">
      <c r="A35" s="22" t="s">
        <v>9</v>
      </c>
      <c r="B35" s="11" t="s">
        <v>79</v>
      </c>
      <c r="C35" s="23">
        <v>2009</v>
      </c>
      <c r="D35" s="21">
        <v>16000</v>
      </c>
      <c r="E35" s="21"/>
      <c r="F35" s="21">
        <v>16000</v>
      </c>
      <c r="G35" s="21">
        <v>16000</v>
      </c>
      <c r="H35" s="21"/>
      <c r="I35" s="13"/>
      <c r="J35" s="13"/>
      <c r="K35" s="24"/>
      <c r="L35" s="24"/>
      <c r="M35" s="25"/>
      <c r="N35" s="61"/>
    </row>
    <row r="36" spans="1:14" ht="29.25">
      <c r="A36" s="22" t="s">
        <v>9</v>
      </c>
      <c r="B36" s="11" t="s">
        <v>54</v>
      </c>
      <c r="C36" s="23">
        <v>2009</v>
      </c>
      <c r="D36" s="21">
        <v>45000</v>
      </c>
      <c r="E36" s="21">
        <v>0</v>
      </c>
      <c r="F36" s="21">
        <v>45000</v>
      </c>
      <c r="G36" s="21">
        <v>45000</v>
      </c>
      <c r="H36" s="21"/>
      <c r="I36" s="13"/>
      <c r="J36" s="13"/>
      <c r="K36" s="24"/>
      <c r="L36" s="24"/>
      <c r="M36" s="25"/>
      <c r="N36" s="61"/>
    </row>
    <row r="37" spans="1:14" ht="19.5">
      <c r="A37" s="22" t="s">
        <v>9</v>
      </c>
      <c r="B37" s="11" t="s">
        <v>80</v>
      </c>
      <c r="C37" s="23" t="s">
        <v>27</v>
      </c>
      <c r="D37" s="21">
        <v>350000</v>
      </c>
      <c r="E37" s="21">
        <v>0</v>
      </c>
      <c r="F37" s="21">
        <v>60000</v>
      </c>
      <c r="G37" s="21">
        <v>10000</v>
      </c>
      <c r="H37" s="21"/>
      <c r="I37" s="13">
        <v>50000</v>
      </c>
      <c r="J37" s="13"/>
      <c r="K37" s="24"/>
      <c r="L37" s="21">
        <v>0</v>
      </c>
      <c r="M37" s="25">
        <v>290000</v>
      </c>
      <c r="N37" s="61"/>
    </row>
    <row r="38" spans="1:14" ht="12.75">
      <c r="A38" s="54" t="s">
        <v>1</v>
      </c>
      <c r="B38" s="112" t="s">
        <v>19</v>
      </c>
      <c r="C38" s="112" t="s">
        <v>2</v>
      </c>
      <c r="D38" s="112" t="s">
        <v>3</v>
      </c>
      <c r="E38" s="54" t="s">
        <v>4</v>
      </c>
      <c r="F38" s="112" t="s">
        <v>41</v>
      </c>
      <c r="G38" s="114" t="s">
        <v>5</v>
      </c>
      <c r="H38" s="115"/>
      <c r="I38" s="115"/>
      <c r="J38" s="115"/>
      <c r="K38" s="115"/>
      <c r="L38" s="115"/>
      <c r="M38" s="115"/>
      <c r="N38" s="116"/>
    </row>
    <row r="39" spans="1:14" ht="77.25" customHeight="1">
      <c r="A39" s="54" t="s">
        <v>18</v>
      </c>
      <c r="B39" s="113"/>
      <c r="C39" s="113"/>
      <c r="D39" s="113"/>
      <c r="E39" s="54" t="s">
        <v>40</v>
      </c>
      <c r="F39" s="113"/>
      <c r="G39" s="54" t="s">
        <v>20</v>
      </c>
      <c r="H39" s="54" t="s">
        <v>42</v>
      </c>
      <c r="I39" s="54" t="s">
        <v>44</v>
      </c>
      <c r="J39" s="54" t="s">
        <v>35</v>
      </c>
      <c r="K39" s="54" t="s">
        <v>48</v>
      </c>
      <c r="L39" s="54" t="s">
        <v>36</v>
      </c>
      <c r="M39" s="54" t="s">
        <v>6</v>
      </c>
      <c r="N39" s="55" t="s">
        <v>21</v>
      </c>
    </row>
    <row r="40" spans="1:14" ht="29.25">
      <c r="A40" s="26" t="s">
        <v>9</v>
      </c>
      <c r="B40" s="7" t="s">
        <v>67</v>
      </c>
      <c r="C40" s="18" t="s">
        <v>27</v>
      </c>
      <c r="D40" s="15">
        <v>816000</v>
      </c>
      <c r="E40" s="15"/>
      <c r="F40" s="15">
        <v>816000</v>
      </c>
      <c r="G40" s="15">
        <v>45200</v>
      </c>
      <c r="H40" s="15"/>
      <c r="I40" s="9">
        <v>700000</v>
      </c>
      <c r="J40" s="15"/>
      <c r="K40" s="15">
        <v>70800</v>
      </c>
      <c r="L40" s="15">
        <v>0</v>
      </c>
      <c r="M40" s="19"/>
      <c r="N40" s="62"/>
    </row>
    <row r="41" spans="1:14" ht="39">
      <c r="A41" s="22" t="s">
        <v>9</v>
      </c>
      <c r="B41" s="11" t="s">
        <v>90</v>
      </c>
      <c r="C41" s="23">
        <v>2009</v>
      </c>
      <c r="D41" s="21">
        <v>60000</v>
      </c>
      <c r="E41" s="21"/>
      <c r="F41" s="21">
        <v>60000</v>
      </c>
      <c r="G41" s="21">
        <v>60000</v>
      </c>
      <c r="H41" s="21"/>
      <c r="I41" s="13"/>
      <c r="J41" s="21">
        <v>0</v>
      </c>
      <c r="K41" s="24"/>
      <c r="L41" s="24"/>
      <c r="M41" s="25"/>
      <c r="N41" s="61"/>
    </row>
    <row r="42" spans="1:14" ht="29.25">
      <c r="A42" s="22" t="s">
        <v>9</v>
      </c>
      <c r="B42" s="14" t="s">
        <v>106</v>
      </c>
      <c r="C42" s="23">
        <v>2009</v>
      </c>
      <c r="D42" s="21">
        <v>35000</v>
      </c>
      <c r="E42" s="21"/>
      <c r="F42" s="21">
        <v>35000</v>
      </c>
      <c r="G42" s="21">
        <v>35000</v>
      </c>
      <c r="H42" s="21"/>
      <c r="I42" s="13"/>
      <c r="J42" s="21"/>
      <c r="K42" s="24"/>
      <c r="L42" s="24"/>
      <c r="M42" s="25"/>
      <c r="N42" s="61"/>
    </row>
    <row r="43" spans="1:14" ht="44.25" customHeight="1">
      <c r="A43" s="26" t="s">
        <v>9</v>
      </c>
      <c r="B43" s="11" t="s">
        <v>81</v>
      </c>
      <c r="C43" s="18" t="s">
        <v>27</v>
      </c>
      <c r="D43" s="15">
        <v>402000</v>
      </c>
      <c r="E43" s="15">
        <v>71610</v>
      </c>
      <c r="F43" s="15">
        <v>100000</v>
      </c>
      <c r="G43" s="15">
        <v>100000</v>
      </c>
      <c r="H43" s="15"/>
      <c r="I43" s="9"/>
      <c r="J43" s="15"/>
      <c r="K43" s="27"/>
      <c r="L43" s="15">
        <v>0</v>
      </c>
      <c r="M43" s="19">
        <v>230390</v>
      </c>
      <c r="N43" s="62"/>
    </row>
    <row r="44" spans="1:14" ht="33.75" customHeight="1">
      <c r="A44" s="22" t="s">
        <v>9</v>
      </c>
      <c r="B44" s="11" t="s">
        <v>52</v>
      </c>
      <c r="C44" s="23" t="s">
        <v>27</v>
      </c>
      <c r="D44" s="21">
        <v>272000</v>
      </c>
      <c r="E44" s="21">
        <v>43198</v>
      </c>
      <c r="F44" s="21">
        <v>22000</v>
      </c>
      <c r="G44" s="21">
        <v>22000</v>
      </c>
      <c r="H44" s="21"/>
      <c r="I44" s="13"/>
      <c r="J44" s="21"/>
      <c r="K44" s="24"/>
      <c r="L44" s="21">
        <v>0</v>
      </c>
      <c r="M44" s="25">
        <v>206802</v>
      </c>
      <c r="N44" s="61"/>
    </row>
    <row r="45" spans="1:14" ht="22.5" customHeight="1">
      <c r="A45" s="22" t="s">
        <v>9</v>
      </c>
      <c r="B45" s="11" t="s">
        <v>51</v>
      </c>
      <c r="C45" s="23" t="s">
        <v>26</v>
      </c>
      <c r="D45" s="21">
        <v>57868</v>
      </c>
      <c r="E45" s="21">
        <v>13868</v>
      </c>
      <c r="F45" s="21">
        <v>44000</v>
      </c>
      <c r="G45" s="21">
        <v>8000</v>
      </c>
      <c r="H45" s="21"/>
      <c r="I45" s="13"/>
      <c r="J45" s="21">
        <v>36000</v>
      </c>
      <c r="K45" s="24"/>
      <c r="L45" s="21"/>
      <c r="M45" s="25"/>
      <c r="N45" s="61"/>
    </row>
    <row r="46" spans="1:14" ht="33.75" customHeight="1">
      <c r="A46" s="100" t="s">
        <v>9</v>
      </c>
      <c r="B46" s="11" t="s">
        <v>49</v>
      </c>
      <c r="C46" s="23" t="s">
        <v>26</v>
      </c>
      <c r="D46" s="21">
        <v>108950</v>
      </c>
      <c r="E46" s="21">
        <v>58950</v>
      </c>
      <c r="F46" s="21">
        <v>50000</v>
      </c>
      <c r="G46" s="21">
        <v>50000</v>
      </c>
      <c r="H46" s="21"/>
      <c r="I46" s="13"/>
      <c r="J46" s="13"/>
      <c r="K46" s="24"/>
      <c r="L46" s="21"/>
      <c r="M46" s="25"/>
      <c r="N46" s="61"/>
    </row>
    <row r="47" spans="1:14" ht="26.25" customHeight="1">
      <c r="A47" s="100" t="s">
        <v>98</v>
      </c>
      <c r="B47" s="11" t="s">
        <v>50</v>
      </c>
      <c r="C47" s="23">
        <v>2009</v>
      </c>
      <c r="D47" s="21">
        <v>31764</v>
      </c>
      <c r="E47" s="21"/>
      <c r="F47" s="21">
        <v>31764</v>
      </c>
      <c r="G47" s="21">
        <v>31764</v>
      </c>
      <c r="H47" s="21"/>
      <c r="I47" s="13"/>
      <c r="J47" s="13"/>
      <c r="K47" s="24"/>
      <c r="L47" s="21"/>
      <c r="M47" s="25"/>
      <c r="N47" s="61"/>
    </row>
    <row r="48" spans="1:14" ht="26.25" customHeight="1" thickBot="1">
      <c r="A48" s="80" t="s">
        <v>9</v>
      </c>
      <c r="B48" s="7" t="s">
        <v>99</v>
      </c>
      <c r="C48" s="101" t="s">
        <v>100</v>
      </c>
      <c r="D48" s="15">
        <v>1320000</v>
      </c>
      <c r="E48" s="15"/>
      <c r="F48" s="15">
        <v>20000</v>
      </c>
      <c r="G48" s="15">
        <v>20000</v>
      </c>
      <c r="H48" s="15"/>
      <c r="I48" s="9"/>
      <c r="J48" s="9"/>
      <c r="K48" s="27"/>
      <c r="L48" s="15"/>
      <c r="M48" s="19">
        <v>1300000</v>
      </c>
      <c r="N48" s="62"/>
    </row>
    <row r="49" spans="1:14" ht="15" customHeight="1" thickBot="1" thickTop="1">
      <c r="A49" s="57"/>
      <c r="B49" s="58" t="s">
        <v>10</v>
      </c>
      <c r="C49" s="58"/>
      <c r="D49" s="59">
        <f aca="true" t="shared" si="2" ref="D49:I49">D48+D47+D46+D45+D44+D43+D42+D41+D40+D37+D36+D35+D34+D33+D32+D31</f>
        <v>4652663</v>
      </c>
      <c r="E49" s="59">
        <f t="shared" si="2"/>
        <v>221716</v>
      </c>
      <c r="F49" s="59">
        <f t="shared" si="2"/>
        <v>2403755</v>
      </c>
      <c r="G49" s="59">
        <f t="shared" si="2"/>
        <v>1546955</v>
      </c>
      <c r="H49" s="59">
        <f t="shared" si="2"/>
        <v>0</v>
      </c>
      <c r="I49" s="59">
        <f t="shared" si="2"/>
        <v>750000</v>
      </c>
      <c r="J49" s="59">
        <f>J48+J47+J46+J45+J44+J43+J42+J41+J40+J37+J36+J35+J34+J33+J32</f>
        <v>36000</v>
      </c>
      <c r="K49" s="59">
        <f>K48+K47+K46+K45+K44+K43+K42+K41+K40+K37+K36+K35+K34+K33+K32+K31</f>
        <v>70800</v>
      </c>
      <c r="L49" s="59">
        <f>L48+L47+L46+L45+L44+L43+L42+L41+L40+L37+L36+L35+L34+L33+L32+L31</f>
        <v>0</v>
      </c>
      <c r="M49" s="59">
        <f>M48+M47+M46+M45+M44+M43+M42+M41+M40+M37+M36+M35+M34+M33+M32+M31</f>
        <v>2027192</v>
      </c>
      <c r="N49" s="59">
        <f>N48+N47+N46+N45+N44+N43+N42+N41+N40+N37+N36+N35+N34+N33+N32+N31</f>
        <v>0</v>
      </c>
    </row>
    <row r="50" spans="1:14" ht="48.75" customHeight="1" thickBot="1" thickTop="1">
      <c r="A50" s="52" t="s">
        <v>11</v>
      </c>
      <c r="B50" s="28" t="s">
        <v>37</v>
      </c>
      <c r="C50" s="29" t="s">
        <v>28</v>
      </c>
      <c r="D50" s="30">
        <v>4000000</v>
      </c>
      <c r="E50" s="30">
        <v>19032</v>
      </c>
      <c r="F50" s="30">
        <v>20000</v>
      </c>
      <c r="G50" s="30">
        <v>20000</v>
      </c>
      <c r="H50" s="30"/>
      <c r="I50" s="30"/>
      <c r="J50" s="30"/>
      <c r="K50" s="102"/>
      <c r="L50" s="30"/>
      <c r="M50" s="30">
        <v>3960968</v>
      </c>
      <c r="N50" s="30"/>
    </row>
    <row r="51" spans="1:14" ht="14.25" thickBot="1" thickTop="1">
      <c r="A51" s="57"/>
      <c r="B51" s="58" t="s">
        <v>12</v>
      </c>
      <c r="C51" s="58"/>
      <c r="D51" s="59">
        <f>SUM(D50)</f>
        <v>4000000</v>
      </c>
      <c r="E51" s="59">
        <f aca="true" t="shared" si="3" ref="E51:N51">SUM(E50)</f>
        <v>19032</v>
      </c>
      <c r="F51" s="59">
        <f t="shared" si="3"/>
        <v>20000</v>
      </c>
      <c r="G51" s="59">
        <f t="shared" si="3"/>
        <v>20000</v>
      </c>
      <c r="H51" s="59">
        <f t="shared" si="3"/>
        <v>0</v>
      </c>
      <c r="I51" s="59">
        <f t="shared" si="3"/>
        <v>0</v>
      </c>
      <c r="J51" s="59">
        <f t="shared" si="3"/>
        <v>0</v>
      </c>
      <c r="K51" s="59">
        <f t="shared" si="3"/>
        <v>0</v>
      </c>
      <c r="L51" s="59">
        <f t="shared" si="3"/>
        <v>0</v>
      </c>
      <c r="M51" s="59">
        <f t="shared" si="3"/>
        <v>3960968</v>
      </c>
      <c r="N51" s="59">
        <f t="shared" si="3"/>
        <v>0</v>
      </c>
    </row>
    <row r="52" spans="1:14" ht="21" thickBot="1" thickTop="1">
      <c r="A52" s="110" t="s">
        <v>114</v>
      </c>
      <c r="B52" s="75" t="s">
        <v>115</v>
      </c>
      <c r="C52" s="75" t="s">
        <v>123</v>
      </c>
      <c r="D52" s="76">
        <v>1150000</v>
      </c>
      <c r="E52" s="76">
        <v>74898</v>
      </c>
      <c r="F52" s="76">
        <v>65000</v>
      </c>
      <c r="G52" s="76">
        <v>65000</v>
      </c>
      <c r="H52" s="76"/>
      <c r="I52" s="76"/>
      <c r="J52" s="76"/>
      <c r="K52" s="76"/>
      <c r="L52" s="76"/>
      <c r="M52" s="76">
        <v>1010102</v>
      </c>
      <c r="N52" s="76"/>
    </row>
    <row r="53" spans="1:14" ht="14.25" thickBot="1" thickTop="1">
      <c r="A53" s="63"/>
      <c r="B53" s="64" t="s">
        <v>116</v>
      </c>
      <c r="C53" s="64"/>
      <c r="D53" s="65">
        <f>SUM(D52)</f>
        <v>1150000</v>
      </c>
      <c r="E53" s="65">
        <f aca="true" t="shared" si="4" ref="E53:N53">SUM(E52)</f>
        <v>74898</v>
      </c>
      <c r="F53" s="65">
        <f t="shared" si="4"/>
        <v>65000</v>
      </c>
      <c r="G53" s="65">
        <f t="shared" si="4"/>
        <v>65000</v>
      </c>
      <c r="H53" s="65">
        <f t="shared" si="4"/>
        <v>0</v>
      </c>
      <c r="I53" s="65">
        <f t="shared" si="4"/>
        <v>0</v>
      </c>
      <c r="J53" s="65">
        <f t="shared" si="4"/>
        <v>0</v>
      </c>
      <c r="K53" s="65">
        <f t="shared" si="4"/>
        <v>0</v>
      </c>
      <c r="L53" s="65">
        <f t="shared" si="4"/>
        <v>0</v>
      </c>
      <c r="M53" s="65">
        <f t="shared" si="4"/>
        <v>1010102</v>
      </c>
      <c r="N53" s="65">
        <f t="shared" si="4"/>
        <v>0</v>
      </c>
    </row>
    <row r="54" spans="1:14" ht="30.75" thickBot="1" thickTop="1">
      <c r="A54" s="110" t="s">
        <v>73</v>
      </c>
      <c r="B54" s="75" t="s">
        <v>74</v>
      </c>
      <c r="C54" s="75">
        <v>2009</v>
      </c>
      <c r="D54" s="76">
        <v>94225</v>
      </c>
      <c r="E54" s="65"/>
      <c r="F54" s="76">
        <v>94225</v>
      </c>
      <c r="G54" s="76">
        <v>20000</v>
      </c>
      <c r="H54" s="65"/>
      <c r="I54" s="65"/>
      <c r="J54" s="65"/>
      <c r="K54" s="76">
        <v>74225</v>
      </c>
      <c r="L54" s="65"/>
      <c r="M54" s="65"/>
      <c r="N54" s="65"/>
    </row>
    <row r="55" spans="1:14" ht="13.5" thickTop="1">
      <c r="A55" s="63"/>
      <c r="B55" s="64" t="s">
        <v>75</v>
      </c>
      <c r="C55" s="64"/>
      <c r="D55" s="65">
        <f>SUM(D54)</f>
        <v>94225</v>
      </c>
      <c r="E55" s="65">
        <f aca="true" t="shared" si="5" ref="E55:N55">SUM(E54)</f>
        <v>0</v>
      </c>
      <c r="F55" s="65">
        <f t="shared" si="5"/>
        <v>94225</v>
      </c>
      <c r="G55" s="65">
        <f t="shared" si="5"/>
        <v>20000</v>
      </c>
      <c r="H55" s="65">
        <f t="shared" si="5"/>
        <v>0</v>
      </c>
      <c r="I55" s="65">
        <f t="shared" si="5"/>
        <v>0</v>
      </c>
      <c r="J55" s="65">
        <f t="shared" si="5"/>
        <v>0</v>
      </c>
      <c r="K55" s="65">
        <f t="shared" si="5"/>
        <v>74225</v>
      </c>
      <c r="L55" s="65">
        <f t="shared" si="5"/>
        <v>0</v>
      </c>
      <c r="M55" s="65">
        <f t="shared" si="5"/>
        <v>0</v>
      </c>
      <c r="N55" s="65">
        <f t="shared" si="5"/>
        <v>0</v>
      </c>
    </row>
    <row r="56" spans="1:14" ht="12.75">
      <c r="A56" s="54" t="s">
        <v>1</v>
      </c>
      <c r="B56" s="112" t="s">
        <v>19</v>
      </c>
      <c r="C56" s="112" t="s">
        <v>2</v>
      </c>
      <c r="D56" s="112" t="s">
        <v>3</v>
      </c>
      <c r="E56" s="54" t="s">
        <v>4</v>
      </c>
      <c r="F56" s="112" t="s">
        <v>41</v>
      </c>
      <c r="G56" s="114" t="s">
        <v>5</v>
      </c>
      <c r="H56" s="115"/>
      <c r="I56" s="115"/>
      <c r="J56" s="115"/>
      <c r="K56" s="115"/>
      <c r="L56" s="115"/>
      <c r="M56" s="115"/>
      <c r="N56" s="116"/>
    </row>
    <row r="57" spans="1:14" ht="69" thickBot="1">
      <c r="A57" s="54" t="s">
        <v>18</v>
      </c>
      <c r="B57" s="113"/>
      <c r="C57" s="113"/>
      <c r="D57" s="113"/>
      <c r="E57" s="54" t="s">
        <v>40</v>
      </c>
      <c r="F57" s="113"/>
      <c r="G57" s="54" t="s">
        <v>20</v>
      </c>
      <c r="H57" s="54" t="s">
        <v>42</v>
      </c>
      <c r="I57" s="54" t="s">
        <v>44</v>
      </c>
      <c r="J57" s="54" t="s">
        <v>35</v>
      </c>
      <c r="K57" s="54" t="s">
        <v>48</v>
      </c>
      <c r="L57" s="54" t="s">
        <v>36</v>
      </c>
      <c r="M57" s="54" t="s">
        <v>6</v>
      </c>
      <c r="N57" s="55" t="s">
        <v>21</v>
      </c>
    </row>
    <row r="58" spans="1:14" ht="30.75" thickBot="1" thickTop="1">
      <c r="A58" s="40" t="s">
        <v>22</v>
      </c>
      <c r="B58" s="37" t="s">
        <v>56</v>
      </c>
      <c r="C58" s="38">
        <v>2008</v>
      </c>
      <c r="D58" s="39">
        <v>325152</v>
      </c>
      <c r="E58" s="39">
        <v>75152</v>
      </c>
      <c r="F58" s="39">
        <v>100000</v>
      </c>
      <c r="G58" s="39">
        <v>100000</v>
      </c>
      <c r="H58" s="39"/>
      <c r="I58" s="39"/>
      <c r="J58" s="39"/>
      <c r="K58" s="39"/>
      <c r="L58" s="39"/>
      <c r="M58" s="39">
        <v>150000</v>
      </c>
      <c r="N58" s="39"/>
    </row>
    <row r="59" spans="1:14" ht="14.25" thickBot="1" thickTop="1">
      <c r="A59" s="66"/>
      <c r="B59" s="67" t="s">
        <v>34</v>
      </c>
      <c r="C59" s="68"/>
      <c r="D59" s="51">
        <f>SUM(D58)</f>
        <v>325152</v>
      </c>
      <c r="E59" s="51">
        <f aca="true" t="shared" si="6" ref="E59:N59">SUM(E58)</f>
        <v>75152</v>
      </c>
      <c r="F59" s="51">
        <f t="shared" si="6"/>
        <v>100000</v>
      </c>
      <c r="G59" s="51">
        <f t="shared" si="6"/>
        <v>100000</v>
      </c>
      <c r="H59" s="51">
        <f t="shared" si="6"/>
        <v>0</v>
      </c>
      <c r="I59" s="51">
        <f t="shared" si="6"/>
        <v>0</v>
      </c>
      <c r="J59" s="51">
        <f t="shared" si="6"/>
        <v>0</v>
      </c>
      <c r="K59" s="51">
        <f t="shared" si="6"/>
        <v>0</v>
      </c>
      <c r="L59" s="51">
        <f t="shared" si="6"/>
        <v>0</v>
      </c>
      <c r="M59" s="51">
        <f t="shared" si="6"/>
        <v>150000</v>
      </c>
      <c r="N59" s="51">
        <f t="shared" si="6"/>
        <v>0</v>
      </c>
    </row>
    <row r="60" spans="1:14" ht="21" thickBot="1" thickTop="1">
      <c r="A60" s="103">
        <v>75412</v>
      </c>
      <c r="B60" s="104" t="s">
        <v>107</v>
      </c>
      <c r="C60" s="105" t="s">
        <v>108</v>
      </c>
      <c r="D60" s="106">
        <v>100850</v>
      </c>
      <c r="E60" s="106"/>
      <c r="F60" s="106">
        <v>10850</v>
      </c>
      <c r="G60" s="106">
        <v>10850</v>
      </c>
      <c r="H60" s="106"/>
      <c r="I60" s="106"/>
      <c r="J60" s="106"/>
      <c r="K60" s="106"/>
      <c r="L60" s="106"/>
      <c r="M60" s="106">
        <v>90000</v>
      </c>
      <c r="N60" s="106"/>
    </row>
    <row r="61" spans="1:14" ht="14.25" thickBot="1" thickTop="1">
      <c r="A61" s="66"/>
      <c r="B61" s="67" t="s">
        <v>109</v>
      </c>
      <c r="C61" s="68"/>
      <c r="D61" s="51">
        <f>SUM(D60)</f>
        <v>100850</v>
      </c>
      <c r="E61" s="51">
        <f aca="true" t="shared" si="7" ref="E61:N61">SUM(E60)</f>
        <v>0</v>
      </c>
      <c r="F61" s="51">
        <f t="shared" si="7"/>
        <v>10850</v>
      </c>
      <c r="G61" s="51">
        <f t="shared" si="7"/>
        <v>10850</v>
      </c>
      <c r="H61" s="51">
        <f t="shared" si="7"/>
        <v>0</v>
      </c>
      <c r="I61" s="51">
        <f t="shared" si="7"/>
        <v>0</v>
      </c>
      <c r="J61" s="51">
        <f t="shared" si="7"/>
        <v>0</v>
      </c>
      <c r="K61" s="51">
        <f t="shared" si="7"/>
        <v>0</v>
      </c>
      <c r="L61" s="51">
        <f t="shared" si="7"/>
        <v>0</v>
      </c>
      <c r="M61" s="51">
        <f t="shared" si="7"/>
        <v>90000</v>
      </c>
      <c r="N61" s="51">
        <f t="shared" si="7"/>
        <v>0</v>
      </c>
    </row>
    <row r="62" spans="1:14" ht="20.25" thickTop="1">
      <c r="A62" s="43">
        <v>80101</v>
      </c>
      <c r="B62" s="35" t="s">
        <v>57</v>
      </c>
      <c r="C62" s="36" t="s">
        <v>26</v>
      </c>
      <c r="D62" s="16">
        <v>122000</v>
      </c>
      <c r="E62" s="16">
        <v>62000</v>
      </c>
      <c r="F62" s="16">
        <v>60000</v>
      </c>
      <c r="G62" s="16">
        <v>60000</v>
      </c>
      <c r="H62" s="44"/>
      <c r="I62" s="44"/>
      <c r="J62" s="44"/>
      <c r="K62" s="16"/>
      <c r="L62" s="16"/>
      <c r="M62" s="42"/>
      <c r="N62" s="69"/>
    </row>
    <row r="63" spans="1:14" ht="19.5">
      <c r="A63" s="12">
        <v>80101</v>
      </c>
      <c r="B63" s="11" t="s">
        <v>58</v>
      </c>
      <c r="C63" s="23" t="s">
        <v>31</v>
      </c>
      <c r="D63" s="21">
        <v>13084000</v>
      </c>
      <c r="E63" s="21">
        <v>74632</v>
      </c>
      <c r="F63" s="21">
        <v>75000</v>
      </c>
      <c r="G63" s="21">
        <v>75000</v>
      </c>
      <c r="H63" s="32"/>
      <c r="I63" s="32"/>
      <c r="J63" s="32"/>
      <c r="K63" s="21"/>
      <c r="L63" s="21"/>
      <c r="M63" s="25">
        <v>12934368</v>
      </c>
      <c r="N63" s="61"/>
    </row>
    <row r="64" spans="1:14" ht="27" customHeight="1">
      <c r="A64" s="12">
        <v>80101</v>
      </c>
      <c r="B64" s="11" t="s">
        <v>59</v>
      </c>
      <c r="C64" s="23" t="s">
        <v>32</v>
      </c>
      <c r="D64" s="21">
        <v>124182</v>
      </c>
      <c r="E64" s="21">
        <v>34182</v>
      </c>
      <c r="F64" s="21">
        <v>90000</v>
      </c>
      <c r="G64" s="21">
        <v>90000</v>
      </c>
      <c r="H64" s="32"/>
      <c r="I64" s="32"/>
      <c r="J64" s="32"/>
      <c r="K64" s="21"/>
      <c r="L64" s="21"/>
      <c r="M64" s="25"/>
      <c r="N64" s="61"/>
    </row>
    <row r="65" spans="1:14" ht="58.5">
      <c r="A65" s="12">
        <v>80101</v>
      </c>
      <c r="B65" s="11" t="s">
        <v>82</v>
      </c>
      <c r="C65" s="23" t="s">
        <v>83</v>
      </c>
      <c r="D65" s="21">
        <v>736664</v>
      </c>
      <c r="E65" s="21">
        <v>13664</v>
      </c>
      <c r="F65" s="21">
        <v>41000</v>
      </c>
      <c r="G65" s="21">
        <v>41000</v>
      </c>
      <c r="H65" s="32"/>
      <c r="I65" s="32"/>
      <c r="J65" s="32"/>
      <c r="K65" s="21"/>
      <c r="L65" s="21"/>
      <c r="M65" s="25">
        <v>682000</v>
      </c>
      <c r="N65" s="61"/>
    </row>
    <row r="66" spans="1:14" ht="29.25">
      <c r="A66" s="12">
        <v>80101</v>
      </c>
      <c r="B66" s="11" t="s">
        <v>96</v>
      </c>
      <c r="C66" s="23" t="s">
        <v>83</v>
      </c>
      <c r="D66" s="21">
        <v>99000</v>
      </c>
      <c r="E66" s="21"/>
      <c r="F66" s="21">
        <v>9000</v>
      </c>
      <c r="G66" s="21">
        <v>9000</v>
      </c>
      <c r="H66" s="32"/>
      <c r="I66" s="32"/>
      <c r="J66" s="32"/>
      <c r="K66" s="21"/>
      <c r="L66" s="21"/>
      <c r="M66" s="25">
        <v>90000</v>
      </c>
      <c r="N66" s="61"/>
    </row>
    <row r="67" spans="1:14" ht="39">
      <c r="A67" s="12">
        <v>80101</v>
      </c>
      <c r="B67" s="11" t="s">
        <v>110</v>
      </c>
      <c r="C67" s="23">
        <v>2009</v>
      </c>
      <c r="D67" s="21">
        <v>10000</v>
      </c>
      <c r="E67" s="21"/>
      <c r="F67" s="21">
        <v>10000</v>
      </c>
      <c r="G67" s="21">
        <v>10000</v>
      </c>
      <c r="H67" s="32"/>
      <c r="I67" s="32"/>
      <c r="J67" s="32"/>
      <c r="K67" s="21"/>
      <c r="L67" s="21"/>
      <c r="M67" s="25"/>
      <c r="N67" s="61"/>
    </row>
    <row r="68" spans="1:14" ht="29.25">
      <c r="A68" s="12">
        <v>80110</v>
      </c>
      <c r="B68" s="11" t="s">
        <v>97</v>
      </c>
      <c r="C68" s="23" t="s">
        <v>83</v>
      </c>
      <c r="D68" s="21">
        <v>69000</v>
      </c>
      <c r="E68" s="21"/>
      <c r="F68" s="21">
        <v>9000</v>
      </c>
      <c r="G68" s="21">
        <v>9000</v>
      </c>
      <c r="H68" s="32"/>
      <c r="I68" s="32"/>
      <c r="J68" s="32"/>
      <c r="K68" s="21"/>
      <c r="L68" s="21"/>
      <c r="M68" s="25">
        <v>60000</v>
      </c>
      <c r="N68" s="61"/>
    </row>
    <row r="69" spans="1:14" ht="39.75" thickBot="1">
      <c r="A69" s="8">
        <v>80110</v>
      </c>
      <c r="B69" s="7" t="s">
        <v>111</v>
      </c>
      <c r="C69" s="18">
        <v>2009</v>
      </c>
      <c r="D69" s="15">
        <v>10000</v>
      </c>
      <c r="E69" s="15"/>
      <c r="F69" s="15">
        <v>10000</v>
      </c>
      <c r="G69" s="15">
        <v>10000</v>
      </c>
      <c r="H69" s="78"/>
      <c r="I69" s="78"/>
      <c r="J69" s="78"/>
      <c r="K69" s="15"/>
      <c r="L69" s="15"/>
      <c r="M69" s="19"/>
      <c r="N69" s="62"/>
    </row>
    <row r="70" spans="1:14" ht="14.25" thickBot="1" thickTop="1">
      <c r="A70" s="58"/>
      <c r="B70" s="58" t="s">
        <v>29</v>
      </c>
      <c r="C70" s="67"/>
      <c r="D70" s="70">
        <f aca="true" t="shared" si="8" ref="D70:N70">D69+D68+D67+D66+D65+D64+D63+D62</f>
        <v>14254846</v>
      </c>
      <c r="E70" s="70">
        <f t="shared" si="8"/>
        <v>184478</v>
      </c>
      <c r="F70" s="70">
        <f t="shared" si="8"/>
        <v>304000</v>
      </c>
      <c r="G70" s="70">
        <f t="shared" si="8"/>
        <v>304000</v>
      </c>
      <c r="H70" s="70">
        <f t="shared" si="8"/>
        <v>0</v>
      </c>
      <c r="I70" s="70">
        <f t="shared" si="8"/>
        <v>0</v>
      </c>
      <c r="J70" s="70">
        <f t="shared" si="8"/>
        <v>0</v>
      </c>
      <c r="K70" s="70">
        <f t="shared" si="8"/>
        <v>0</v>
      </c>
      <c r="L70" s="70">
        <f t="shared" si="8"/>
        <v>0</v>
      </c>
      <c r="M70" s="70">
        <f t="shared" si="8"/>
        <v>13766368</v>
      </c>
      <c r="N70" s="70">
        <f t="shared" si="8"/>
        <v>0</v>
      </c>
    </row>
    <row r="71" spans="1:14" ht="21" thickBot="1" thickTop="1">
      <c r="A71" s="80" t="s">
        <v>91</v>
      </c>
      <c r="B71" s="79" t="s">
        <v>92</v>
      </c>
      <c r="C71" s="94">
        <v>2009</v>
      </c>
      <c r="D71" s="81">
        <v>14000</v>
      </c>
      <c r="E71" s="81"/>
      <c r="F71" s="81">
        <v>14000</v>
      </c>
      <c r="G71" s="81"/>
      <c r="H71" s="81"/>
      <c r="I71" s="81"/>
      <c r="J71" s="81"/>
      <c r="K71" s="81">
        <v>14000</v>
      </c>
      <c r="L71" s="81"/>
      <c r="M71" s="81"/>
      <c r="N71" s="81"/>
    </row>
    <row r="72" spans="1:14" ht="14.25" thickBot="1" thickTop="1">
      <c r="A72" s="53"/>
      <c r="B72" s="58" t="s">
        <v>93</v>
      </c>
      <c r="C72" s="68"/>
      <c r="D72" s="51">
        <f>SUM(D71)</f>
        <v>14000</v>
      </c>
      <c r="E72" s="51">
        <f aca="true" t="shared" si="9" ref="E72:N72">SUM(E71)</f>
        <v>0</v>
      </c>
      <c r="F72" s="51">
        <f t="shared" si="9"/>
        <v>14000</v>
      </c>
      <c r="G72" s="51">
        <f t="shared" si="9"/>
        <v>0</v>
      </c>
      <c r="H72" s="51">
        <f t="shared" si="9"/>
        <v>0</v>
      </c>
      <c r="I72" s="51">
        <f t="shared" si="9"/>
        <v>0</v>
      </c>
      <c r="J72" s="51">
        <f t="shared" si="9"/>
        <v>0</v>
      </c>
      <c r="K72" s="51">
        <f t="shared" si="9"/>
        <v>14000</v>
      </c>
      <c r="L72" s="51">
        <f t="shared" si="9"/>
        <v>0</v>
      </c>
      <c r="M72" s="51">
        <f t="shared" si="9"/>
        <v>0</v>
      </c>
      <c r="N72" s="51">
        <f t="shared" si="9"/>
        <v>0</v>
      </c>
    </row>
    <row r="73" spans="1:14" ht="30" thickTop="1">
      <c r="A73" s="80" t="s">
        <v>23</v>
      </c>
      <c r="B73" s="79" t="s">
        <v>76</v>
      </c>
      <c r="C73" s="77"/>
      <c r="D73" s="81">
        <v>48600</v>
      </c>
      <c r="E73" s="81">
        <v>12000</v>
      </c>
      <c r="F73" s="81">
        <v>36600</v>
      </c>
      <c r="G73" s="81">
        <v>12200</v>
      </c>
      <c r="H73" s="78"/>
      <c r="I73" s="78"/>
      <c r="J73" s="78"/>
      <c r="K73" s="81">
        <v>24400</v>
      </c>
      <c r="L73" s="78"/>
      <c r="M73" s="78"/>
      <c r="N73" s="78"/>
    </row>
    <row r="74" spans="1:14" ht="12.75">
      <c r="A74" s="117" t="s">
        <v>23</v>
      </c>
      <c r="B74" s="125" t="s">
        <v>60</v>
      </c>
      <c r="C74" s="127" t="s">
        <v>27</v>
      </c>
      <c r="D74" s="123">
        <v>1930314</v>
      </c>
      <c r="E74" s="123">
        <v>41114</v>
      </c>
      <c r="F74" s="123">
        <v>589200</v>
      </c>
      <c r="G74" s="123">
        <v>13600</v>
      </c>
      <c r="H74" s="90"/>
      <c r="I74" s="17">
        <v>300000</v>
      </c>
      <c r="J74" s="17" t="s">
        <v>66</v>
      </c>
      <c r="K74" s="123"/>
      <c r="L74" s="123"/>
      <c r="M74" s="123">
        <v>1300000</v>
      </c>
      <c r="N74" s="123"/>
    </row>
    <row r="75" spans="1:14" ht="12.75">
      <c r="A75" s="118"/>
      <c r="B75" s="126"/>
      <c r="C75" s="128"/>
      <c r="D75" s="124"/>
      <c r="E75" s="124"/>
      <c r="F75" s="124"/>
      <c r="G75" s="124"/>
      <c r="H75" s="16"/>
      <c r="I75" s="16">
        <v>160000</v>
      </c>
      <c r="J75" s="16">
        <v>115600</v>
      </c>
      <c r="K75" s="124"/>
      <c r="L75" s="124"/>
      <c r="M75" s="124"/>
      <c r="N75" s="124"/>
    </row>
    <row r="76" spans="1:14" ht="12.75">
      <c r="A76" s="54" t="s">
        <v>1</v>
      </c>
      <c r="B76" s="112" t="s">
        <v>19</v>
      </c>
      <c r="C76" s="112" t="s">
        <v>2</v>
      </c>
      <c r="D76" s="112" t="s">
        <v>3</v>
      </c>
      <c r="E76" s="54" t="s">
        <v>4</v>
      </c>
      <c r="F76" s="112" t="s">
        <v>41</v>
      </c>
      <c r="G76" s="114" t="s">
        <v>5</v>
      </c>
      <c r="H76" s="115"/>
      <c r="I76" s="115"/>
      <c r="J76" s="115"/>
      <c r="K76" s="115"/>
      <c r="L76" s="115"/>
      <c r="M76" s="115"/>
      <c r="N76" s="116"/>
    </row>
    <row r="77" spans="1:14" ht="68.25">
      <c r="A77" s="54" t="s">
        <v>18</v>
      </c>
      <c r="B77" s="113"/>
      <c r="C77" s="113"/>
      <c r="D77" s="113"/>
      <c r="E77" s="54" t="s">
        <v>40</v>
      </c>
      <c r="F77" s="113"/>
      <c r="G77" s="54" t="s">
        <v>20</v>
      </c>
      <c r="H77" s="54" t="s">
        <v>42</v>
      </c>
      <c r="I77" s="54" t="s">
        <v>44</v>
      </c>
      <c r="J77" s="54" t="s">
        <v>35</v>
      </c>
      <c r="K77" s="54" t="s">
        <v>48</v>
      </c>
      <c r="L77" s="54" t="s">
        <v>36</v>
      </c>
      <c r="M77" s="54" t="s">
        <v>6</v>
      </c>
      <c r="N77" s="55" t="s">
        <v>21</v>
      </c>
    </row>
    <row r="78" spans="1:14" ht="29.25">
      <c r="A78" s="97">
        <v>90001</v>
      </c>
      <c r="B78" s="99" t="s">
        <v>95</v>
      </c>
      <c r="C78" s="98">
        <v>2009</v>
      </c>
      <c r="D78" s="107">
        <v>6000</v>
      </c>
      <c r="E78" s="108"/>
      <c r="F78" s="107">
        <v>6000</v>
      </c>
      <c r="G78" s="108">
        <v>6000</v>
      </c>
      <c r="H78" s="108"/>
      <c r="I78" s="108"/>
      <c r="J78" s="108"/>
      <c r="K78" s="108"/>
      <c r="L78" s="108"/>
      <c r="M78" s="108"/>
      <c r="N78" s="109"/>
    </row>
    <row r="79" spans="1:14" ht="29.25">
      <c r="A79" s="97">
        <v>90001</v>
      </c>
      <c r="B79" s="99" t="s">
        <v>112</v>
      </c>
      <c r="C79" s="98" t="s">
        <v>83</v>
      </c>
      <c r="D79" s="107">
        <v>900000</v>
      </c>
      <c r="E79" s="108"/>
      <c r="F79" s="107">
        <v>35000</v>
      </c>
      <c r="G79" s="108">
        <v>35000</v>
      </c>
      <c r="H79" s="108"/>
      <c r="I79" s="108"/>
      <c r="J79" s="108"/>
      <c r="K79" s="108"/>
      <c r="L79" s="108"/>
      <c r="M79" s="108">
        <v>865000</v>
      </c>
      <c r="N79" s="109"/>
    </row>
    <row r="80" spans="1:14" ht="19.5">
      <c r="A80" s="22" t="s">
        <v>24</v>
      </c>
      <c r="B80" s="11" t="s">
        <v>61</v>
      </c>
      <c r="C80" s="23">
        <v>2009</v>
      </c>
      <c r="D80" s="21">
        <v>35000</v>
      </c>
      <c r="E80" s="21"/>
      <c r="F80" s="21">
        <v>35000</v>
      </c>
      <c r="G80" s="21">
        <v>35000</v>
      </c>
      <c r="H80" s="21"/>
      <c r="I80" s="21"/>
      <c r="J80" s="21"/>
      <c r="K80" s="21"/>
      <c r="L80" s="21"/>
      <c r="M80" s="21"/>
      <c r="N80" s="21"/>
    </row>
    <row r="81" spans="1:14" ht="20.25" thickBot="1">
      <c r="A81" s="26" t="s">
        <v>24</v>
      </c>
      <c r="B81" s="7" t="s">
        <v>62</v>
      </c>
      <c r="C81" s="18">
        <v>2009</v>
      </c>
      <c r="D81" s="15">
        <v>10000</v>
      </c>
      <c r="E81" s="15"/>
      <c r="F81" s="15">
        <v>10000</v>
      </c>
      <c r="G81" s="15">
        <v>10000</v>
      </c>
      <c r="H81" s="15"/>
      <c r="I81" s="15"/>
      <c r="J81" s="15"/>
      <c r="K81" s="15"/>
      <c r="L81" s="15"/>
      <c r="M81" s="15"/>
      <c r="N81" s="15"/>
    </row>
    <row r="82" spans="1:14" ht="20.25" customHeight="1" thickBot="1" thickTop="1">
      <c r="A82" s="53"/>
      <c r="B82" s="58" t="s">
        <v>13</v>
      </c>
      <c r="C82" s="68"/>
      <c r="D82" s="51">
        <f>D81+D80+D79+D78+D74+D73</f>
        <v>2929914</v>
      </c>
      <c r="E82" s="51">
        <f aca="true" t="shared" si="10" ref="E82:N82">E81+E80+E79+E78+E74+E73</f>
        <v>53114</v>
      </c>
      <c r="F82" s="51">
        <f t="shared" si="10"/>
        <v>711800</v>
      </c>
      <c r="G82" s="51">
        <f t="shared" si="10"/>
        <v>111800</v>
      </c>
      <c r="H82" s="51">
        <f t="shared" si="10"/>
        <v>0</v>
      </c>
      <c r="I82" s="51">
        <f>I81+I80+I79+I78+I75+I74+I73</f>
        <v>460000</v>
      </c>
      <c r="J82" s="51">
        <f>J81+J80+J79+J78+J75+J73</f>
        <v>115600</v>
      </c>
      <c r="K82" s="51">
        <f t="shared" si="10"/>
        <v>24400</v>
      </c>
      <c r="L82" s="51">
        <f t="shared" si="10"/>
        <v>0</v>
      </c>
      <c r="M82" s="51">
        <f t="shared" si="10"/>
        <v>2165000</v>
      </c>
      <c r="N82" s="51">
        <f t="shared" si="10"/>
        <v>0</v>
      </c>
    </row>
    <row r="83" spans="1:14" ht="30" customHeight="1" thickTop="1">
      <c r="A83" s="45" t="s">
        <v>14</v>
      </c>
      <c r="B83" s="46" t="s">
        <v>15</v>
      </c>
      <c r="C83" s="47" t="s">
        <v>33</v>
      </c>
      <c r="D83" s="48">
        <v>590000</v>
      </c>
      <c r="E83" s="48">
        <v>295748</v>
      </c>
      <c r="F83" s="48">
        <v>100000</v>
      </c>
      <c r="G83" s="48">
        <v>100000</v>
      </c>
      <c r="H83" s="48"/>
      <c r="I83" s="48"/>
      <c r="J83" s="48"/>
      <c r="K83" s="48"/>
      <c r="L83" s="48"/>
      <c r="M83" s="48">
        <v>194252</v>
      </c>
      <c r="N83" s="48"/>
    </row>
    <row r="84" spans="1:14" ht="19.5">
      <c r="A84" s="83" t="s">
        <v>14</v>
      </c>
      <c r="B84" s="35" t="s">
        <v>117</v>
      </c>
      <c r="C84" s="36"/>
      <c r="D84" s="16">
        <v>45000</v>
      </c>
      <c r="E84" s="16"/>
      <c r="F84" s="16">
        <v>45000</v>
      </c>
      <c r="G84" s="16">
        <v>45000</v>
      </c>
      <c r="H84" s="16"/>
      <c r="I84" s="16"/>
      <c r="J84" s="16"/>
      <c r="K84" s="16"/>
      <c r="L84" s="16"/>
      <c r="M84" s="16"/>
      <c r="N84" s="16"/>
    </row>
    <row r="85" spans="1:14" ht="20.25" thickBot="1">
      <c r="A85" s="52" t="s">
        <v>84</v>
      </c>
      <c r="B85" s="28" t="s">
        <v>85</v>
      </c>
      <c r="C85" s="29">
        <v>2009</v>
      </c>
      <c r="D85" s="30">
        <v>60000</v>
      </c>
      <c r="E85" s="30"/>
      <c r="F85" s="30">
        <v>60000</v>
      </c>
      <c r="G85" s="30">
        <v>30000</v>
      </c>
      <c r="H85" s="30"/>
      <c r="I85" s="30"/>
      <c r="J85" s="30"/>
      <c r="K85" s="30">
        <v>30000</v>
      </c>
      <c r="L85" s="30"/>
      <c r="M85" s="30"/>
      <c r="N85" s="30"/>
    </row>
    <row r="86" spans="1:14" ht="14.25" thickBot="1" thickTop="1">
      <c r="A86" s="53"/>
      <c r="B86" s="58" t="s">
        <v>16</v>
      </c>
      <c r="C86" s="68"/>
      <c r="D86" s="51">
        <f>SUM(D83:D85)</f>
        <v>695000</v>
      </c>
      <c r="E86" s="51">
        <f aca="true" t="shared" si="11" ref="E86:N86">SUM(E83:E85)</f>
        <v>295748</v>
      </c>
      <c r="F86" s="51">
        <f t="shared" si="11"/>
        <v>205000</v>
      </c>
      <c r="G86" s="51">
        <f t="shared" si="11"/>
        <v>175000</v>
      </c>
      <c r="H86" s="51">
        <f t="shared" si="11"/>
        <v>0</v>
      </c>
      <c r="I86" s="51">
        <f t="shared" si="11"/>
        <v>0</v>
      </c>
      <c r="J86" s="51">
        <f t="shared" si="11"/>
        <v>0</v>
      </c>
      <c r="K86" s="51">
        <f t="shared" si="11"/>
        <v>30000</v>
      </c>
      <c r="L86" s="51">
        <f t="shared" si="11"/>
        <v>0</v>
      </c>
      <c r="M86" s="51">
        <f t="shared" si="11"/>
        <v>194252</v>
      </c>
      <c r="N86" s="51">
        <f t="shared" si="11"/>
        <v>0</v>
      </c>
    </row>
    <row r="87" spans="1:14" ht="20.25" thickTop="1">
      <c r="A87" s="89" t="s">
        <v>63</v>
      </c>
      <c r="B87" s="37" t="s">
        <v>72</v>
      </c>
      <c r="C87" s="38" t="s">
        <v>26</v>
      </c>
      <c r="D87" s="39">
        <v>521404</v>
      </c>
      <c r="E87" s="39">
        <v>21404</v>
      </c>
      <c r="F87" s="39">
        <v>500000</v>
      </c>
      <c r="G87" s="39">
        <v>300000</v>
      </c>
      <c r="H87" s="39"/>
      <c r="I87" s="39"/>
      <c r="J87" s="39"/>
      <c r="K87" s="39">
        <v>200000</v>
      </c>
      <c r="L87" s="88"/>
      <c r="M87" s="88"/>
      <c r="N87" s="88"/>
    </row>
    <row r="88" spans="1:14" ht="12.75">
      <c r="A88" s="119" t="s">
        <v>63</v>
      </c>
      <c r="B88" s="121" t="s">
        <v>64</v>
      </c>
      <c r="C88" s="94"/>
      <c r="D88" s="81"/>
      <c r="E88" s="81"/>
      <c r="F88" s="81"/>
      <c r="G88" s="81"/>
      <c r="H88" s="81"/>
      <c r="I88" s="81"/>
      <c r="J88" s="81"/>
      <c r="K88" s="81" t="s">
        <v>86</v>
      </c>
      <c r="L88" s="78"/>
      <c r="M88" s="78"/>
      <c r="N88" s="78"/>
    </row>
    <row r="89" spans="1:14" ht="13.5" thickBot="1">
      <c r="A89" s="120"/>
      <c r="B89" s="122"/>
      <c r="C89" s="85" t="s">
        <v>26</v>
      </c>
      <c r="D89" s="86">
        <v>1160000</v>
      </c>
      <c r="E89" s="86"/>
      <c r="F89" s="86">
        <v>1160000</v>
      </c>
      <c r="G89" s="86">
        <v>144000</v>
      </c>
      <c r="H89" s="86"/>
      <c r="I89" s="86">
        <v>350000</v>
      </c>
      <c r="J89" s="86"/>
      <c r="K89" s="86">
        <v>666000</v>
      </c>
      <c r="L89" s="86"/>
      <c r="M89" s="87"/>
      <c r="N89" s="87"/>
    </row>
    <row r="90" spans="1:14" ht="14.25" thickBot="1" thickTop="1">
      <c r="A90" s="53"/>
      <c r="B90" s="58" t="s">
        <v>65</v>
      </c>
      <c r="C90" s="68"/>
      <c r="D90" s="51">
        <f>D89+D87</f>
        <v>1681404</v>
      </c>
      <c r="E90" s="51">
        <v>21404</v>
      </c>
      <c r="F90" s="51">
        <f>F89+F87</f>
        <v>1660000</v>
      </c>
      <c r="G90" s="51">
        <f>G89+G87</f>
        <v>444000</v>
      </c>
      <c r="H90" s="51">
        <f aca="true" t="shared" si="12" ref="H90:N90">SUM(H89)</f>
        <v>0</v>
      </c>
      <c r="I90" s="51">
        <f t="shared" si="12"/>
        <v>350000</v>
      </c>
      <c r="J90" s="51">
        <f t="shared" si="12"/>
        <v>0</v>
      </c>
      <c r="K90" s="51">
        <f>K89+K87</f>
        <v>866000</v>
      </c>
      <c r="L90" s="51">
        <f t="shared" si="12"/>
        <v>0</v>
      </c>
      <c r="M90" s="51">
        <f t="shared" si="12"/>
        <v>0</v>
      </c>
      <c r="N90" s="51">
        <f t="shared" si="12"/>
        <v>0</v>
      </c>
    </row>
    <row r="91" spans="1:14" ht="14.25" thickBot="1" thickTop="1">
      <c r="A91" s="71"/>
      <c r="B91" s="71" t="s">
        <v>17</v>
      </c>
      <c r="C91" s="71"/>
      <c r="D91" s="72">
        <f aca="true" t="shared" si="13" ref="D91:N91">D90+D86+D82+D72+D70+D61+D59+D55+D53+D51+D49+D30+D28</f>
        <v>33109450</v>
      </c>
      <c r="E91" s="72">
        <f t="shared" si="13"/>
        <v>1130882</v>
      </c>
      <c r="F91" s="72">
        <f t="shared" si="13"/>
        <v>6595430</v>
      </c>
      <c r="G91" s="72">
        <f t="shared" si="13"/>
        <v>3804405</v>
      </c>
      <c r="H91" s="72">
        <f t="shared" si="13"/>
        <v>0</v>
      </c>
      <c r="I91" s="72">
        <f t="shared" si="13"/>
        <v>1560000</v>
      </c>
      <c r="J91" s="72">
        <f t="shared" si="13"/>
        <v>151600</v>
      </c>
      <c r="K91" s="72">
        <f t="shared" si="13"/>
        <v>1079425</v>
      </c>
      <c r="L91" s="72">
        <f t="shared" si="13"/>
        <v>0</v>
      </c>
      <c r="M91" s="72">
        <f t="shared" si="13"/>
        <v>25383138</v>
      </c>
      <c r="N91" s="72">
        <f t="shared" si="13"/>
        <v>0</v>
      </c>
    </row>
    <row r="92" spans="1:14" ht="21.75" thickBot="1" thickTop="1">
      <c r="A92" s="73"/>
      <c r="B92" s="73" t="s">
        <v>38</v>
      </c>
      <c r="C92" s="73"/>
      <c r="D92" s="74" t="s">
        <v>0</v>
      </c>
      <c r="E92" s="74"/>
      <c r="F92" s="74">
        <v>6559430</v>
      </c>
      <c r="G92" s="74">
        <v>3804405</v>
      </c>
      <c r="H92" s="74"/>
      <c r="I92" s="74">
        <v>1560000</v>
      </c>
      <c r="J92" s="74">
        <v>115600</v>
      </c>
      <c r="K92" s="74">
        <v>1079425</v>
      </c>
      <c r="L92" s="74"/>
      <c r="M92" s="74"/>
      <c r="N92" s="74"/>
    </row>
    <row r="93" ht="13.5" thickTop="1"/>
    <row r="94" spans="4:7" ht="12.75">
      <c r="D94" t="s">
        <v>0</v>
      </c>
      <c r="G94" t="s">
        <v>0</v>
      </c>
    </row>
    <row r="95" spans="1:11" ht="12.75">
      <c r="A95" s="95" t="s">
        <v>113</v>
      </c>
      <c r="B95" s="95"/>
      <c r="C95" s="95"/>
      <c r="D95" s="95"/>
      <c r="E95" s="95"/>
      <c r="F95" s="95"/>
      <c r="G95" s="95"/>
      <c r="H95" s="95"/>
      <c r="I95" s="95"/>
      <c r="J95" s="95"/>
      <c r="K95" s="95"/>
    </row>
    <row r="96" ht="12.75">
      <c r="D96" t="s">
        <v>0</v>
      </c>
    </row>
    <row r="97" ht="12.75">
      <c r="A97" t="s">
        <v>105</v>
      </c>
    </row>
  </sheetData>
  <sheetProtection/>
  <mergeCells count="39">
    <mergeCell ref="G76:N76"/>
    <mergeCell ref="C38:C39"/>
    <mergeCell ref="D38:D39"/>
    <mergeCell ref="F38:F39"/>
    <mergeCell ref="G38:N38"/>
    <mergeCell ref="G56:N56"/>
    <mergeCell ref="G74:G75"/>
    <mergeCell ref="F74:F75"/>
    <mergeCell ref="E74:E75"/>
    <mergeCell ref="B56:B57"/>
    <mergeCell ref="C56:C57"/>
    <mergeCell ref="D56:D57"/>
    <mergeCell ref="F56:F57"/>
    <mergeCell ref="B23:B24"/>
    <mergeCell ref="C23:C24"/>
    <mergeCell ref="D23:D24"/>
    <mergeCell ref="F23:F24"/>
    <mergeCell ref="G23:N23"/>
    <mergeCell ref="B38:B39"/>
    <mergeCell ref="B76:B77"/>
    <mergeCell ref="C76:C77"/>
    <mergeCell ref="D76:D77"/>
    <mergeCell ref="F76:F77"/>
    <mergeCell ref="N74:N75"/>
    <mergeCell ref="K74:K75"/>
    <mergeCell ref="L74:L75"/>
    <mergeCell ref="M74:M75"/>
    <mergeCell ref="A74:A75"/>
    <mergeCell ref="A88:A89"/>
    <mergeCell ref="B88:B89"/>
    <mergeCell ref="D74:D75"/>
    <mergeCell ref="B74:B75"/>
    <mergeCell ref="C74:C75"/>
    <mergeCell ref="A9:N9"/>
    <mergeCell ref="B11:B12"/>
    <mergeCell ref="C11:C12"/>
    <mergeCell ref="D11:D12"/>
    <mergeCell ref="G11:N11"/>
    <mergeCell ref="F11:F12"/>
  </mergeCells>
  <printOptions/>
  <pageMargins left="0" right="0" top="0.5905511811023623" bottom="0.3937007874015748" header="0.5118110236220472" footer="0.5118110236220472"/>
  <pageSetup firstPageNumber="28" useFirstPageNumber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w Chełmży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Ewelina Sobczynska</dc:creator>
  <cp:keywords/>
  <dc:description/>
  <cp:lastModifiedBy>Beata Kozlowska</cp:lastModifiedBy>
  <cp:lastPrinted>2009-12-29T06:51:28Z</cp:lastPrinted>
  <dcterms:created xsi:type="dcterms:W3CDTF">2006-11-08T10:59:38Z</dcterms:created>
  <dcterms:modified xsi:type="dcterms:W3CDTF">2009-12-29T13:53:41Z</dcterms:modified>
  <cp:category/>
  <cp:version/>
  <cp:contentType/>
  <cp:contentStatus/>
</cp:coreProperties>
</file>